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Ejecución Mensual y Presupuesto Aprob 2021-2023/Presupuesto Aprobado 2022/"/>
    </mc:Choice>
  </mc:AlternateContent>
  <xr:revisionPtr revIDLastSave="95" documentId="8_{AD265CB7-D9AD-4F45-9201-8ACC7F230AB6}" xr6:coauthVersionLast="47" xr6:coauthVersionMax="47" xr10:uidLastSave="{A4E0668B-3967-4D61-A582-BCBC619D1A92}"/>
  <bookViews>
    <workbookView xWindow="-120" yWindow="-120" windowWidth="29040" windowHeight="15720" xr2:uid="{00000000-000D-0000-FFFF-FFFF00000000}"/>
  </bookViews>
  <sheets>
    <sheet name="Presupuesto aproabado" sheetId="4" r:id="rId1"/>
    <sheet name="Hoja1" sheetId="5" r:id="rId2"/>
  </sheets>
  <definedNames>
    <definedName name="_xlnm.Print_Titles" localSheetId="0">'Presupuesto aproabado'!$7:$15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4" l="1"/>
  <c r="N297" i="4"/>
  <c r="N290" i="4"/>
  <c r="N288" i="4"/>
  <c r="O298" i="4" l="1"/>
  <c r="N29" i="4"/>
  <c r="N27" i="4"/>
  <c r="N25" i="4"/>
  <c r="N20" i="4"/>
  <c r="N44" i="4"/>
  <c r="N46" i="4"/>
  <c r="N48" i="4"/>
  <c r="N18" i="4"/>
  <c r="N33" i="4"/>
  <c r="N32" i="4" s="1"/>
  <c r="M25" i="4"/>
  <c r="M20" i="4"/>
  <c r="O38" i="4"/>
  <c r="N87" i="4"/>
  <c r="O89" i="4"/>
  <c r="O88" i="4"/>
  <c r="N67" i="4"/>
  <c r="M197" i="4"/>
  <c r="O198" i="4"/>
  <c r="N197" i="4"/>
  <c r="M29" i="4"/>
  <c r="O31" i="4"/>
  <c r="O30" i="4"/>
  <c r="M297" i="4" l="1"/>
  <c r="O297" i="4" s="1"/>
  <c r="N43" i="4"/>
  <c r="N17" i="4"/>
  <c r="O29" i="4"/>
  <c r="O197" i="4"/>
  <c r="N246" i="4"/>
  <c r="M246" i="4"/>
  <c r="N248" i="4"/>
  <c r="M248" i="4"/>
  <c r="O242" i="4"/>
  <c r="N241" i="4"/>
  <c r="M241" i="4"/>
  <c r="M270" i="4"/>
  <c r="M269" i="4" s="1"/>
  <c r="N60" i="4"/>
  <c r="N58" i="4"/>
  <c r="N56" i="4"/>
  <c r="N54" i="4"/>
  <c r="O241" i="4" l="1"/>
  <c r="O248" i="4"/>
  <c r="N299" i="4"/>
  <c r="N295" i="4"/>
  <c r="N282" i="4"/>
  <c r="N279" i="4"/>
  <c r="N276" i="4"/>
  <c r="N270" i="4"/>
  <c r="N269" i="4" s="1"/>
  <c r="O271" i="4"/>
  <c r="N273" i="4"/>
  <c r="N267" i="4"/>
  <c r="N265" i="4"/>
  <c r="N263" i="4"/>
  <c r="N261" i="4"/>
  <c r="N255" i="4"/>
  <c r="M255" i="4"/>
  <c r="O256" i="4"/>
  <c r="N259" i="4"/>
  <c r="N257" i="4"/>
  <c r="N252" i="4"/>
  <c r="N250" i="4"/>
  <c r="M244" i="4"/>
  <c r="N239" i="4"/>
  <c r="M239" i="4"/>
  <c r="N244" i="4"/>
  <c r="N237" i="4"/>
  <c r="N234" i="4"/>
  <c r="N232" i="4"/>
  <c r="N230" i="4"/>
  <c r="N228" i="4"/>
  <c r="N225" i="4"/>
  <c r="N223" i="4"/>
  <c r="N221" i="4"/>
  <c r="N219" i="4"/>
  <c r="N206" i="4"/>
  <c r="N203" i="4"/>
  <c r="N201" i="4"/>
  <c r="N199" i="4"/>
  <c r="N195" i="4"/>
  <c r="N193" i="4"/>
  <c r="N191" i="4"/>
  <c r="N183" i="4"/>
  <c r="M183" i="4"/>
  <c r="O186" i="4"/>
  <c r="O185" i="4"/>
  <c r="N187" i="4"/>
  <c r="N180" i="4"/>
  <c r="N175" i="4"/>
  <c r="N172" i="4"/>
  <c r="N167" i="4"/>
  <c r="N165" i="4"/>
  <c r="N163" i="4"/>
  <c r="N160" i="4"/>
  <c r="N159" i="4" s="1"/>
  <c r="N157" i="4"/>
  <c r="N155" i="4"/>
  <c r="N153" i="4"/>
  <c r="N151" i="4"/>
  <c r="N148" i="4"/>
  <c r="N146" i="4"/>
  <c r="N144" i="4"/>
  <c r="N141" i="4"/>
  <c r="N139" i="4"/>
  <c r="N133" i="4"/>
  <c r="N130" i="4"/>
  <c r="N124" i="4"/>
  <c r="N121" i="4"/>
  <c r="N118" i="4"/>
  <c r="N116" i="4"/>
  <c r="N99" i="4"/>
  <c r="N102" i="4"/>
  <c r="N109" i="4"/>
  <c r="N97" i="4"/>
  <c r="O95" i="4"/>
  <c r="N94" i="4"/>
  <c r="M94" i="4"/>
  <c r="N92" i="4"/>
  <c r="N90" i="4"/>
  <c r="N84" i="4"/>
  <c r="N80" i="4"/>
  <c r="N78" i="4"/>
  <c r="N75" i="4"/>
  <c r="O76" i="4"/>
  <c r="O74" i="4"/>
  <c r="N73" i="4"/>
  <c r="M75" i="4"/>
  <c r="O75" i="4" s="1"/>
  <c r="M67" i="4"/>
  <c r="N70" i="4"/>
  <c r="N66" i="4" s="1"/>
  <c r="N64" i="4"/>
  <c r="N62" i="4"/>
  <c r="M62" i="4"/>
  <c r="N41" i="4"/>
  <c r="N40" i="4" s="1"/>
  <c r="N16" i="4" s="1"/>
  <c r="M33" i="4"/>
  <c r="O19" i="4"/>
  <c r="O18" i="4" s="1"/>
  <c r="O25" i="4"/>
  <c r="M18" i="4"/>
  <c r="O69" i="4"/>
  <c r="O65" i="4"/>
  <c r="O68" i="4"/>
  <c r="N283" i="5"/>
  <c r="O281" i="5"/>
  <c r="O280" i="5"/>
  <c r="M280" i="5"/>
  <c r="M279" i="5"/>
  <c r="O279" i="5" s="1"/>
  <c r="O277" i="5"/>
  <c r="M276" i="5"/>
  <c r="O276" i="5" s="1"/>
  <c r="O274" i="5"/>
  <c r="M273" i="5"/>
  <c r="O273" i="5" s="1"/>
  <c r="O272" i="5"/>
  <c r="M271" i="5"/>
  <c r="O271" i="5" s="1"/>
  <c r="O270" i="5"/>
  <c r="O269" i="5"/>
  <c r="O268" i="5" s="1"/>
  <c r="N269" i="5"/>
  <c r="N268" i="5" s="1"/>
  <c r="N267" i="5" s="1"/>
  <c r="M269" i="5"/>
  <c r="O266" i="5"/>
  <c r="M265" i="5"/>
  <c r="O265" i="5" s="1"/>
  <c r="O264" i="5"/>
  <c r="O263" i="5"/>
  <c r="O262" i="5"/>
  <c r="M262" i="5"/>
  <c r="O260" i="5"/>
  <c r="O259" i="5"/>
  <c r="M259" i="5"/>
  <c r="O258" i="5"/>
  <c r="O257" i="5"/>
  <c r="M256" i="5"/>
  <c r="M255" i="5" s="1"/>
  <c r="O255" i="5" s="1"/>
  <c r="O254" i="5"/>
  <c r="O253" i="5"/>
  <c r="M253" i="5"/>
  <c r="O252" i="5"/>
  <c r="M251" i="5"/>
  <c r="O251" i="5" s="1"/>
  <c r="O250" i="5"/>
  <c r="M249" i="5"/>
  <c r="O249" i="5" s="1"/>
  <c r="O248" i="5"/>
  <c r="M247" i="5"/>
  <c r="O247" i="5" s="1"/>
  <c r="O246" i="5"/>
  <c r="O245" i="5"/>
  <c r="M245" i="5"/>
  <c r="O244" i="5"/>
  <c r="M243" i="5"/>
  <c r="O243" i="5" s="1"/>
  <c r="O241" i="5"/>
  <c r="M240" i="5"/>
  <c r="O240" i="5" s="1"/>
  <c r="O239" i="5"/>
  <c r="O238" i="5"/>
  <c r="M238" i="5"/>
  <c r="O237" i="5"/>
  <c r="O236" i="5"/>
  <c r="M235" i="5"/>
  <c r="O235" i="5" s="1"/>
  <c r="O234" i="5"/>
  <c r="M233" i="5"/>
  <c r="O233" i="5" s="1"/>
  <c r="O232" i="5"/>
  <c r="M231" i="5"/>
  <c r="O231" i="5" s="1"/>
  <c r="O229" i="5"/>
  <c r="O228" i="5"/>
  <c r="O227" i="5"/>
  <c r="M227" i="5"/>
  <c r="O226" i="5"/>
  <c r="O225" i="5"/>
  <c r="M225" i="5"/>
  <c r="O224" i="5"/>
  <c r="M224" i="5"/>
  <c r="O223" i="5"/>
  <c r="M222" i="5"/>
  <c r="O222" i="5" s="1"/>
  <c r="O221" i="5"/>
  <c r="O220" i="5"/>
  <c r="M220" i="5"/>
  <c r="O219" i="5"/>
  <c r="O218" i="5"/>
  <c r="M218" i="5"/>
  <c r="O217" i="5"/>
  <c r="M216" i="5"/>
  <c r="O216" i="5" s="1"/>
  <c r="O214" i="5"/>
  <c r="M213" i="5"/>
  <c r="O213" i="5" s="1"/>
  <c r="O212" i="5"/>
  <c r="O211" i="5"/>
  <c r="M211" i="5"/>
  <c r="O210" i="5"/>
  <c r="M209" i="5"/>
  <c r="O209" i="5" s="1"/>
  <c r="O208" i="5"/>
  <c r="M207" i="5"/>
  <c r="M204" i="5" s="1"/>
  <c r="O206" i="5"/>
  <c r="O205" i="5"/>
  <c r="N205" i="5"/>
  <c r="N204" i="5" s="1"/>
  <c r="N203" i="5" s="1"/>
  <c r="M205" i="5"/>
  <c r="O200" i="5"/>
  <c r="O199" i="5" s="1"/>
  <c r="O198" i="5" s="1"/>
  <c r="N200" i="5"/>
  <c r="M200" i="5"/>
  <c r="N199" i="5"/>
  <c r="M199" i="5"/>
  <c r="N198" i="5"/>
  <c r="M198" i="5"/>
  <c r="O197" i="5"/>
  <c r="O196" i="5"/>
  <c r="O195" i="5"/>
  <c r="O194" i="5"/>
  <c r="M193" i="5"/>
  <c r="O193" i="5" s="1"/>
  <c r="O192" i="5"/>
  <c r="O191" i="5"/>
  <c r="M190" i="5"/>
  <c r="O190" i="5" s="1"/>
  <c r="O189" i="5"/>
  <c r="M188" i="5"/>
  <c r="O188" i="5" s="1"/>
  <c r="O187" i="5"/>
  <c r="M186" i="5"/>
  <c r="O186" i="5" s="1"/>
  <c r="O185" i="5"/>
  <c r="O184" i="5"/>
  <c r="M184" i="5"/>
  <c r="O183" i="5"/>
  <c r="M182" i="5"/>
  <c r="O182" i="5" s="1"/>
  <c r="O181" i="5"/>
  <c r="O180" i="5"/>
  <c r="M180" i="5"/>
  <c r="O178" i="5"/>
  <c r="O177" i="5"/>
  <c r="M176" i="5"/>
  <c r="O176" i="5" s="1"/>
  <c r="O175" i="5"/>
  <c r="M174" i="5"/>
  <c r="M173" i="5" s="1"/>
  <c r="O173" i="5" s="1"/>
  <c r="O172" i="5"/>
  <c r="O171" i="5"/>
  <c r="M171" i="5"/>
  <c r="O170" i="5"/>
  <c r="O169" i="5"/>
  <c r="O168" i="5"/>
  <c r="O167" i="5"/>
  <c r="M166" i="5"/>
  <c r="O166" i="5" s="1"/>
  <c r="O165" i="5"/>
  <c r="O164" i="5"/>
  <c r="O163" i="5"/>
  <c r="M163" i="5"/>
  <c r="O162" i="5"/>
  <c r="M161" i="5"/>
  <c r="O161" i="5" s="1"/>
  <c r="M160" i="5"/>
  <c r="O160" i="5" s="1"/>
  <c r="O159" i="5"/>
  <c r="O158" i="5"/>
  <c r="M158" i="5"/>
  <c r="O157" i="5"/>
  <c r="O156" i="5"/>
  <c r="M156" i="5"/>
  <c r="O155" i="5"/>
  <c r="M154" i="5"/>
  <c r="O154" i="5" s="1"/>
  <c r="O152" i="5"/>
  <c r="M151" i="5"/>
  <c r="O151" i="5" s="1"/>
  <c r="M150" i="5"/>
  <c r="O150" i="5" s="1"/>
  <c r="O149" i="5"/>
  <c r="O148" i="5"/>
  <c r="M148" i="5"/>
  <c r="O147" i="5"/>
  <c r="O146" i="5"/>
  <c r="M146" i="5"/>
  <c r="O145" i="5"/>
  <c r="M144" i="5"/>
  <c r="O144" i="5" s="1"/>
  <c r="O143" i="5"/>
  <c r="M142" i="5"/>
  <c r="M141" i="5" s="1"/>
  <c r="O141" i="5" s="1"/>
  <c r="O140" i="5"/>
  <c r="O139" i="5"/>
  <c r="M139" i="5"/>
  <c r="O138" i="5"/>
  <c r="M137" i="5"/>
  <c r="O137" i="5" s="1"/>
  <c r="O136" i="5"/>
  <c r="M135" i="5"/>
  <c r="O135" i="5" s="1"/>
  <c r="O133" i="5"/>
  <c r="M132" i="5"/>
  <c r="O132" i="5" s="1"/>
  <c r="O131" i="5"/>
  <c r="O130" i="5"/>
  <c r="M130" i="5"/>
  <c r="M127" i="5" s="1"/>
  <c r="O129" i="5"/>
  <c r="O128" i="5" s="1"/>
  <c r="O127" i="5" s="1"/>
  <c r="N128" i="5"/>
  <c r="N127" i="5" s="1"/>
  <c r="N126" i="5" s="1"/>
  <c r="M128" i="5"/>
  <c r="O125" i="5"/>
  <c r="M124" i="5"/>
  <c r="M123" i="5" s="1"/>
  <c r="O123" i="5" s="1"/>
  <c r="O122" i="5"/>
  <c r="O121" i="5"/>
  <c r="M121" i="5"/>
  <c r="O120" i="5"/>
  <c r="O119" i="5"/>
  <c r="O118" i="5"/>
  <c r="O117" i="5"/>
  <c r="O116" i="5"/>
  <c r="O115" i="5"/>
  <c r="M115" i="5"/>
  <c r="O114" i="5"/>
  <c r="O113" i="5"/>
  <c r="M112" i="5"/>
  <c r="O112" i="5" s="1"/>
  <c r="O111" i="5"/>
  <c r="O110" i="5"/>
  <c r="M109" i="5"/>
  <c r="O109" i="5" s="1"/>
  <c r="O108" i="5"/>
  <c r="O107" i="5"/>
  <c r="M107" i="5"/>
  <c r="O105" i="5"/>
  <c r="O104" i="5"/>
  <c r="O103" i="5"/>
  <c r="O102" i="5"/>
  <c r="O101" i="5"/>
  <c r="M100" i="5"/>
  <c r="O100" i="5" s="1"/>
  <c r="O99" i="5"/>
  <c r="O98" i="5"/>
  <c r="O97" i="5"/>
  <c r="O96" i="5"/>
  <c r="O95" i="5"/>
  <c r="O94" i="5"/>
  <c r="M93" i="5"/>
  <c r="O93" i="5" s="1"/>
  <c r="O91" i="5"/>
  <c r="M90" i="5"/>
  <c r="O90" i="5" s="1"/>
  <c r="O89" i="5"/>
  <c r="M88" i="5"/>
  <c r="M87" i="5" s="1"/>
  <c r="O87" i="5" s="1"/>
  <c r="O86" i="5"/>
  <c r="O85" i="5"/>
  <c r="M85" i="5"/>
  <c r="O84" i="5"/>
  <c r="M83" i="5"/>
  <c r="O83" i="5" s="1"/>
  <c r="O82" i="5"/>
  <c r="M81" i="5"/>
  <c r="O81" i="5" s="1"/>
  <c r="O79" i="5"/>
  <c r="M78" i="5"/>
  <c r="M71" i="5" s="1"/>
  <c r="O71" i="5" s="1"/>
  <c r="O77" i="5"/>
  <c r="O76" i="5"/>
  <c r="M76" i="5"/>
  <c r="O75" i="5"/>
  <c r="M74" i="5"/>
  <c r="O74" i="5" s="1"/>
  <c r="O73" i="5"/>
  <c r="M72" i="5"/>
  <c r="O72" i="5" s="1"/>
  <c r="O70" i="5"/>
  <c r="M69" i="5"/>
  <c r="M66" i="5" s="1"/>
  <c r="O68" i="5"/>
  <c r="O67" i="5"/>
  <c r="M67" i="5"/>
  <c r="O65" i="5"/>
  <c r="M64" i="5"/>
  <c r="O64" i="5" s="1"/>
  <c r="O63" i="5"/>
  <c r="M62" i="5"/>
  <c r="O62" i="5" s="1"/>
  <c r="M61" i="5"/>
  <c r="O61" i="5" s="1"/>
  <c r="O60" i="5"/>
  <c r="M59" i="5"/>
  <c r="O59" i="5" s="1"/>
  <c r="O58" i="5"/>
  <c r="O57" i="5"/>
  <c r="M57" i="5"/>
  <c r="O56" i="5"/>
  <c r="M55" i="5"/>
  <c r="O55" i="5" s="1"/>
  <c r="O54" i="5"/>
  <c r="O53" i="5"/>
  <c r="M53" i="5"/>
  <c r="O52" i="5"/>
  <c r="M51" i="5"/>
  <c r="O51" i="5" s="1"/>
  <c r="O50" i="5"/>
  <c r="M49" i="5"/>
  <c r="O49" i="5" s="1"/>
  <c r="O48" i="5"/>
  <c r="O47" i="5" s="1"/>
  <c r="O46" i="5" s="1"/>
  <c r="N47" i="5"/>
  <c r="N46" i="5" s="1"/>
  <c r="N45" i="5" s="1"/>
  <c r="M47" i="5"/>
  <c r="M46" i="5"/>
  <c r="O44" i="5"/>
  <c r="M43" i="5"/>
  <c r="O43" i="5" s="1"/>
  <c r="O42" i="5"/>
  <c r="M41" i="5"/>
  <c r="O41" i="5" s="1"/>
  <c r="O40" i="5"/>
  <c r="M39" i="5"/>
  <c r="M38" i="5" s="1"/>
  <c r="O38" i="5" s="1"/>
  <c r="O37" i="5"/>
  <c r="O36" i="5"/>
  <c r="M36" i="5"/>
  <c r="M35" i="5" s="1"/>
  <c r="O35" i="5" s="1"/>
  <c r="O34" i="5"/>
  <c r="O33" i="5"/>
  <c r="O32" i="5"/>
  <c r="O31" i="5"/>
  <c r="O30" i="5"/>
  <c r="M29" i="5"/>
  <c r="O29" i="5" s="1"/>
  <c r="M28" i="5"/>
  <c r="O28" i="5" s="1"/>
  <c r="O27" i="5"/>
  <c r="O26" i="5"/>
  <c r="M25" i="5"/>
  <c r="O25" i="5" s="1"/>
  <c r="O24" i="5"/>
  <c r="O23" i="5"/>
  <c r="M23" i="5"/>
  <c r="O22" i="5"/>
  <c r="O21" i="5"/>
  <c r="O20" i="5"/>
  <c r="O19" i="5"/>
  <c r="O17" i="5" s="1"/>
  <c r="O18" i="5"/>
  <c r="M17" i="5"/>
  <c r="O16" i="5"/>
  <c r="O15" i="5"/>
  <c r="N15" i="5"/>
  <c r="M15" i="5"/>
  <c r="M14" i="5" s="1"/>
  <c r="M13" i="5" s="1"/>
  <c r="N14" i="5"/>
  <c r="S9" i="5"/>
  <c r="R9" i="5"/>
  <c r="S8" i="5"/>
  <c r="R8" i="5"/>
  <c r="S6" i="5"/>
  <c r="R6" i="5"/>
  <c r="S5" i="5"/>
  <c r="R5" i="5"/>
  <c r="S4" i="5"/>
  <c r="R4" i="5"/>
  <c r="S6" i="4"/>
  <c r="S5" i="4"/>
  <c r="S4" i="4"/>
  <c r="R6" i="4"/>
  <c r="R5" i="4"/>
  <c r="R4" i="4"/>
  <c r="N132" i="4" l="1"/>
  <c r="N292" i="4"/>
  <c r="M32" i="4"/>
  <c r="O32" i="4" s="1"/>
  <c r="O33" i="4"/>
  <c r="N278" i="4"/>
  <c r="N190" i="4"/>
  <c r="N86" i="4"/>
  <c r="N272" i="4"/>
  <c r="N236" i="4"/>
  <c r="N243" i="4"/>
  <c r="N101" i="4"/>
  <c r="N227" i="4"/>
  <c r="N254" i="4"/>
  <c r="O270" i="4"/>
  <c r="N96" i="4"/>
  <c r="O255" i="4"/>
  <c r="N72" i="4"/>
  <c r="N143" i="4"/>
  <c r="O94" i="4"/>
  <c r="N182" i="4"/>
  <c r="N169" i="4"/>
  <c r="N162" i="4"/>
  <c r="N150" i="4"/>
  <c r="N115" i="4"/>
  <c r="N77" i="4"/>
  <c r="O66" i="5"/>
  <c r="M203" i="5"/>
  <c r="T8" i="5" s="1"/>
  <c r="T4" i="5"/>
  <c r="O14" i="5"/>
  <c r="O13" i="5" s="1"/>
  <c r="M275" i="5"/>
  <c r="O275" i="5" s="1"/>
  <c r="O267" i="5" s="1"/>
  <c r="O39" i="5"/>
  <c r="O78" i="5"/>
  <c r="O88" i="5"/>
  <c r="O124" i="5"/>
  <c r="O142" i="5"/>
  <c r="M153" i="5"/>
  <c r="O174" i="5"/>
  <c r="M215" i="5"/>
  <c r="O215" i="5" s="1"/>
  <c r="O256" i="5"/>
  <c r="O69" i="5"/>
  <c r="M80" i="5"/>
  <c r="O80" i="5" s="1"/>
  <c r="M134" i="5"/>
  <c r="O134" i="5" s="1"/>
  <c r="M268" i="5"/>
  <c r="M278" i="5"/>
  <c r="O278" i="5" s="1"/>
  <c r="M92" i="5"/>
  <c r="O92" i="5" s="1"/>
  <c r="O207" i="5"/>
  <c r="O204" i="5" s="1"/>
  <c r="O203" i="5" s="1"/>
  <c r="M106" i="5"/>
  <c r="O106" i="5" s="1"/>
  <c r="M179" i="5"/>
  <c r="O179" i="5" s="1"/>
  <c r="M261" i="5"/>
  <c r="O261" i="5" s="1"/>
  <c r="M230" i="5"/>
  <c r="O230" i="5" s="1"/>
  <c r="M242" i="5"/>
  <c r="O242" i="5" s="1"/>
  <c r="O300" i="4"/>
  <c r="O294" i="4"/>
  <c r="O291" i="4"/>
  <c r="O289" i="4"/>
  <c r="O287" i="4"/>
  <c r="O286" i="4" s="1"/>
  <c r="O283" i="4"/>
  <c r="O277" i="4"/>
  <c r="O275" i="4"/>
  <c r="O274" i="4"/>
  <c r="O268" i="4"/>
  <c r="O266" i="4"/>
  <c r="O264" i="4"/>
  <c r="O262" i="4"/>
  <c r="O260" i="4"/>
  <c r="O253" i="4"/>
  <c r="O251" i="4"/>
  <c r="O249" i="4"/>
  <c r="O247" i="4"/>
  <c r="O245" i="4"/>
  <c r="O240" i="4"/>
  <c r="O238" i="4"/>
  <c r="O235" i="4"/>
  <c r="O233" i="4"/>
  <c r="O231" i="4"/>
  <c r="O229" i="4"/>
  <c r="O226" i="4"/>
  <c r="O224" i="4"/>
  <c r="O222" i="4"/>
  <c r="O220" i="4"/>
  <c r="O218" i="4"/>
  <c r="O217" i="4" s="1"/>
  <c r="O209" i="4"/>
  <c r="O208" i="4"/>
  <c r="O207" i="4"/>
  <c r="O205" i="4"/>
  <c r="O204" i="4"/>
  <c r="O202" i="4"/>
  <c r="O200" i="4"/>
  <c r="O196" i="4"/>
  <c r="O194" i="4"/>
  <c r="O192" i="4"/>
  <c r="O189" i="4"/>
  <c r="O188" i="4"/>
  <c r="O184" i="4"/>
  <c r="O181" i="4"/>
  <c r="O179" i="4"/>
  <c r="O178" i="4"/>
  <c r="O177" i="4"/>
  <c r="O176" i="4"/>
  <c r="O174" i="4"/>
  <c r="O173" i="4"/>
  <c r="O171" i="4"/>
  <c r="O168" i="4"/>
  <c r="O166" i="4"/>
  <c r="O164" i="4"/>
  <c r="O161" i="4"/>
  <c r="O158" i="4"/>
  <c r="O156" i="4"/>
  <c r="O154" i="4"/>
  <c r="O152" i="4"/>
  <c r="O149" i="4"/>
  <c r="O147" i="4"/>
  <c r="O145" i="4"/>
  <c r="O142" i="4"/>
  <c r="O140" i="4"/>
  <c r="O138" i="4"/>
  <c r="O137" i="4" s="1"/>
  <c r="O134" i="4"/>
  <c r="O131" i="4"/>
  <c r="O129" i="4"/>
  <c r="O128" i="4"/>
  <c r="O127" i="4"/>
  <c r="O126" i="4"/>
  <c r="O125" i="4"/>
  <c r="O123" i="4"/>
  <c r="O122" i="4"/>
  <c r="O120" i="4"/>
  <c r="O119" i="4"/>
  <c r="O117" i="4"/>
  <c r="O114" i="4"/>
  <c r="O113" i="4"/>
  <c r="O112" i="4"/>
  <c r="O111" i="4"/>
  <c r="O110" i="4"/>
  <c r="O108" i="4"/>
  <c r="O107" i="4"/>
  <c r="O106" i="4"/>
  <c r="O105" i="4"/>
  <c r="O104" i="4"/>
  <c r="O103" i="4"/>
  <c r="O100" i="4"/>
  <c r="O98" i="4"/>
  <c r="O93" i="4"/>
  <c r="O91" i="4"/>
  <c r="O85" i="4"/>
  <c r="O83" i="4"/>
  <c r="O81" i="4"/>
  <c r="O79" i="4"/>
  <c r="O71" i="4"/>
  <c r="O63" i="4"/>
  <c r="O61" i="4"/>
  <c r="O59" i="4"/>
  <c r="O57" i="4"/>
  <c r="O55" i="4"/>
  <c r="O53" i="4"/>
  <c r="O52" i="4" s="1"/>
  <c r="O49" i="4"/>
  <c r="O47" i="4"/>
  <c r="O45" i="4"/>
  <c r="O42" i="4"/>
  <c r="O39" i="4"/>
  <c r="O37" i="4"/>
  <c r="O36" i="4"/>
  <c r="O35" i="4"/>
  <c r="O34" i="4"/>
  <c r="O28" i="4"/>
  <c r="O26" i="4"/>
  <c r="O24" i="4"/>
  <c r="O23" i="4"/>
  <c r="O22" i="4"/>
  <c r="N286" i="4"/>
  <c r="N285" i="4" s="1"/>
  <c r="N217" i="4"/>
  <c r="N216" i="4" s="1"/>
  <c r="N212" i="4"/>
  <c r="N211" i="4" s="1"/>
  <c r="N210" i="4" s="1"/>
  <c r="N137" i="4"/>
  <c r="N136" i="4" s="1"/>
  <c r="N52" i="4"/>
  <c r="N51" i="4" s="1"/>
  <c r="O212" i="4"/>
  <c r="O211" i="4" s="1"/>
  <c r="O210" i="4" s="1"/>
  <c r="N284" i="4" l="1"/>
  <c r="N50" i="4"/>
  <c r="N215" i="4"/>
  <c r="N135" i="4"/>
  <c r="O20" i="4"/>
  <c r="M267" i="5"/>
  <c r="T9" i="5" s="1"/>
  <c r="O45" i="5"/>
  <c r="O12" i="5" s="1"/>
  <c r="O283" i="5" s="1"/>
  <c r="O153" i="5"/>
  <c r="O126" i="5" s="1"/>
  <c r="M126" i="5"/>
  <c r="T6" i="5" s="1"/>
  <c r="M45" i="5"/>
  <c r="M299" i="4"/>
  <c r="O299" i="4" s="1"/>
  <c r="M296" i="4"/>
  <c r="M293" i="4"/>
  <c r="M290" i="4"/>
  <c r="O290" i="4" s="1"/>
  <c r="M288" i="4"/>
  <c r="O288" i="4" s="1"/>
  <c r="M286" i="4"/>
  <c r="M282" i="4"/>
  <c r="O282" i="4" s="1"/>
  <c r="M279" i="4"/>
  <c r="M276" i="4"/>
  <c r="O276" i="4" s="1"/>
  <c r="M273" i="4"/>
  <c r="M267" i="4"/>
  <c r="O267" i="4" s="1"/>
  <c r="M265" i="4"/>
  <c r="O265" i="4" s="1"/>
  <c r="M263" i="4"/>
  <c r="O263" i="4" s="1"/>
  <c r="M261" i="4"/>
  <c r="O261" i="4" s="1"/>
  <c r="M259" i="4"/>
  <c r="O259" i="4" s="1"/>
  <c r="M257" i="4"/>
  <c r="M252" i="4"/>
  <c r="O252" i="4" s="1"/>
  <c r="M250" i="4"/>
  <c r="O250" i="4" s="1"/>
  <c r="O246" i="4"/>
  <c r="O244" i="4"/>
  <c r="O239" i="4"/>
  <c r="M237" i="4"/>
  <c r="M236" i="4" s="1"/>
  <c r="M234" i="4"/>
  <c r="O234" i="4" s="1"/>
  <c r="M232" i="4"/>
  <c r="O232" i="4" s="1"/>
  <c r="M230" i="4"/>
  <c r="O230" i="4" s="1"/>
  <c r="M228" i="4"/>
  <c r="M225" i="4"/>
  <c r="O225" i="4" s="1"/>
  <c r="M223" i="4"/>
  <c r="O223" i="4" s="1"/>
  <c r="M221" i="4"/>
  <c r="O221" i="4" s="1"/>
  <c r="M219" i="4"/>
  <c r="O219" i="4" s="1"/>
  <c r="M217" i="4"/>
  <c r="M212" i="4"/>
  <c r="M211" i="4" s="1"/>
  <c r="M210" i="4" s="1"/>
  <c r="M206" i="4"/>
  <c r="O206" i="4" s="1"/>
  <c r="M203" i="4"/>
  <c r="O203" i="4" s="1"/>
  <c r="M201" i="4"/>
  <c r="O201" i="4" s="1"/>
  <c r="M199" i="4"/>
  <c r="O199" i="4" s="1"/>
  <c r="M195" i="4"/>
  <c r="O195" i="4" s="1"/>
  <c r="M193" i="4"/>
  <c r="O193" i="4" s="1"/>
  <c r="M191" i="4"/>
  <c r="O191" i="4" s="1"/>
  <c r="M187" i="4"/>
  <c r="O187" i="4" s="1"/>
  <c r="O183" i="4"/>
  <c r="M180" i="4"/>
  <c r="O180" i="4" s="1"/>
  <c r="M175" i="4"/>
  <c r="O175" i="4" s="1"/>
  <c r="M172" i="4"/>
  <c r="O172" i="4" s="1"/>
  <c r="M170" i="4"/>
  <c r="O170" i="4" s="1"/>
  <c r="M167" i="4"/>
  <c r="O167" i="4" s="1"/>
  <c r="M165" i="4"/>
  <c r="O165" i="4" s="1"/>
  <c r="M163" i="4"/>
  <c r="O163" i="4" s="1"/>
  <c r="M160" i="4"/>
  <c r="M157" i="4"/>
  <c r="O157" i="4" s="1"/>
  <c r="M155" i="4"/>
  <c r="O155" i="4" s="1"/>
  <c r="M153" i="4"/>
  <c r="O153" i="4" s="1"/>
  <c r="M151" i="4"/>
  <c r="O151" i="4" s="1"/>
  <c r="M148" i="4"/>
  <c r="O148" i="4" s="1"/>
  <c r="M146" i="4"/>
  <c r="O146" i="4" s="1"/>
  <c r="M144" i="4"/>
  <c r="O144" i="4" s="1"/>
  <c r="M141" i="4"/>
  <c r="O141" i="4" s="1"/>
  <c r="M139" i="4"/>
  <c r="O139" i="4" s="1"/>
  <c r="M137" i="4"/>
  <c r="M133" i="4"/>
  <c r="M130" i="4"/>
  <c r="O130" i="4" s="1"/>
  <c r="M124" i="4"/>
  <c r="O124" i="4" s="1"/>
  <c r="M121" i="4"/>
  <c r="O121" i="4" s="1"/>
  <c r="M118" i="4"/>
  <c r="O118" i="4" s="1"/>
  <c r="M116" i="4"/>
  <c r="O116" i="4" s="1"/>
  <c r="M109" i="4"/>
  <c r="O109" i="4" s="1"/>
  <c r="M102" i="4"/>
  <c r="O102" i="4" s="1"/>
  <c r="M99" i="4"/>
  <c r="O99" i="4" s="1"/>
  <c r="M97" i="4"/>
  <c r="O97" i="4" s="1"/>
  <c r="M92" i="4"/>
  <c r="O92" i="4" s="1"/>
  <c r="M90" i="4"/>
  <c r="O90" i="4" s="1"/>
  <c r="M87" i="4"/>
  <c r="M84" i="4"/>
  <c r="O84" i="4" s="1"/>
  <c r="M82" i="4"/>
  <c r="O82" i="4" s="1"/>
  <c r="M80" i="4"/>
  <c r="O80" i="4" s="1"/>
  <c r="M78" i="4"/>
  <c r="O78" i="4" s="1"/>
  <c r="M73" i="4"/>
  <c r="M70" i="4"/>
  <c r="O70" i="4" s="1"/>
  <c r="O67" i="4"/>
  <c r="M64" i="4"/>
  <c r="O64" i="4" s="1"/>
  <c r="O62" i="4"/>
  <c r="M60" i="4"/>
  <c r="O60" i="4" s="1"/>
  <c r="M58" i="4"/>
  <c r="O58" i="4" s="1"/>
  <c r="M56" i="4"/>
  <c r="O56" i="4" s="1"/>
  <c r="M54" i="4"/>
  <c r="O54" i="4" s="1"/>
  <c r="M52" i="4"/>
  <c r="M48" i="4"/>
  <c r="O48" i="4" s="1"/>
  <c r="M46" i="4"/>
  <c r="O46" i="4" s="1"/>
  <c r="M44" i="4"/>
  <c r="O44" i="4" s="1"/>
  <c r="M41" i="4"/>
  <c r="M27" i="4"/>
  <c r="M17" i="4" s="1"/>
  <c r="N15" i="4" l="1"/>
  <c r="N302" i="4" s="1"/>
  <c r="O293" i="4"/>
  <c r="M51" i="4"/>
  <c r="O237" i="4"/>
  <c r="O228" i="4"/>
  <c r="M227" i="4"/>
  <c r="O227" i="4" s="1"/>
  <c r="M243" i="4"/>
  <c r="O243" i="4" s="1"/>
  <c r="O273" i="4"/>
  <c r="M272" i="4"/>
  <c r="M216" i="4"/>
  <c r="O216" i="4" s="1"/>
  <c r="M254" i="4"/>
  <c r="O254" i="4" s="1"/>
  <c r="O279" i="4"/>
  <c r="M278" i="4"/>
  <c r="O278" i="4" s="1"/>
  <c r="O257" i="4"/>
  <c r="O87" i="4"/>
  <c r="O86" i="4" s="1"/>
  <c r="M86" i="4"/>
  <c r="M72" i="4"/>
  <c r="O72" i="4" s="1"/>
  <c r="O73" i="4"/>
  <c r="O27" i="4"/>
  <c r="O17" i="4" s="1"/>
  <c r="T5" i="5"/>
  <c r="M12" i="5"/>
  <c r="O285" i="4"/>
  <c r="O51" i="4"/>
  <c r="O136" i="4"/>
  <c r="M132" i="4"/>
  <c r="O132" i="4" s="1"/>
  <c r="O133" i="4"/>
  <c r="M40" i="4"/>
  <c r="O40" i="4" s="1"/>
  <c r="O41" i="4"/>
  <c r="M159" i="4"/>
  <c r="O159" i="4" s="1"/>
  <c r="O160" i="4"/>
  <c r="M295" i="4"/>
  <c r="O295" i="4" s="1"/>
  <c r="O296" i="4"/>
  <c r="O236" i="4"/>
  <c r="M285" i="4"/>
  <c r="M115" i="4"/>
  <c r="O115" i="4" s="1"/>
  <c r="M77" i="4"/>
  <c r="O77" i="4" s="1"/>
  <c r="M101" i="4"/>
  <c r="O101" i="4" s="1"/>
  <c r="M43" i="4"/>
  <c r="O43" i="4" s="1"/>
  <c r="M136" i="4"/>
  <c r="M96" i="4"/>
  <c r="O96" i="4" s="1"/>
  <c r="M150" i="4"/>
  <c r="O150" i="4" s="1"/>
  <c r="M66" i="4"/>
  <c r="O66" i="4" s="1"/>
  <c r="M143" i="4"/>
  <c r="O143" i="4" s="1"/>
  <c r="M182" i="4"/>
  <c r="O182" i="4" s="1"/>
  <c r="M162" i="4"/>
  <c r="O162" i="4" s="1"/>
  <c r="M169" i="4"/>
  <c r="O169" i="4" s="1"/>
  <c r="M190" i="4"/>
  <c r="O190" i="4" s="1"/>
  <c r="M292" i="4" l="1"/>
  <c r="O292" i="4" s="1"/>
  <c r="O284" i="4" s="1"/>
  <c r="M50" i="4"/>
  <c r="O16" i="4"/>
  <c r="M215" i="4"/>
  <c r="O272" i="4"/>
  <c r="O269" i="4"/>
  <c r="M16" i="4"/>
  <c r="M283" i="5"/>
  <c r="L12" i="5"/>
  <c r="C10" i="5"/>
  <c r="T10" i="5"/>
  <c r="U5" i="5" s="1"/>
  <c r="O135" i="4"/>
  <c r="M135" i="4"/>
  <c r="T4" i="4" l="1"/>
  <c r="T6" i="4"/>
  <c r="M284" i="4"/>
  <c r="M15" i="4" s="1"/>
  <c r="M302" i="4" s="1"/>
  <c r="O50" i="4"/>
  <c r="O215" i="4"/>
  <c r="S215" i="4" s="1"/>
  <c r="T5" i="4"/>
  <c r="U7" i="5"/>
  <c r="U4" i="5"/>
  <c r="U8" i="5"/>
  <c r="U6" i="5"/>
  <c r="U9" i="5"/>
  <c r="O15" i="4" l="1"/>
  <c r="O302" i="4" s="1"/>
  <c r="L15" i="4"/>
  <c r="U10" i="5"/>
  <c r="U5" i="4" l="1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tc={37D7E527-23B2-4EDD-AFEA-C793FA6E4381}</author>
  </authors>
  <commentList>
    <comment ref="N23" authorId="0" shapeId="0" xr:uid="{37D7E527-23B2-4EDD-AFEA-C793FA6E438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tc={954F501A-EAB3-4D3C-8471-A0858069E74D}</author>
    <author>tc={A6472765-19BC-465E-9DF8-8DDBDAB171E5}</author>
  </authors>
  <commentList>
    <comment ref="M20" authorId="0" shapeId="0" xr:uid="{954F501A-EAB3-4D3C-8471-A0858069E74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  <comment ref="N20" authorId="1" shapeId="0" xr:uid="{A6472765-19BC-465E-9DF8-8DDBDAB171E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</commentList>
</comments>
</file>

<file path=xl/sharedStrings.xml><?xml version="1.0" encoding="utf-8"?>
<sst xmlns="http://schemas.openxmlformats.org/spreadsheetml/2006/main" count="1887" uniqueCount="558">
  <si>
    <t>2.1.1.3.01</t>
  </si>
  <si>
    <t>Sueldo al Personal Fijo en Tramite de Pensiones</t>
  </si>
  <si>
    <t>2.2.1.6</t>
  </si>
  <si>
    <t>2.2.1.7</t>
  </si>
  <si>
    <t>2.2.1.8</t>
  </si>
  <si>
    <t>2.2.1.6.01</t>
  </si>
  <si>
    <t>2.2.1.7.01</t>
  </si>
  <si>
    <t>2.2.1.8.01</t>
  </si>
  <si>
    <t>Electricidad</t>
  </si>
  <si>
    <t>energía eléctrica</t>
  </si>
  <si>
    <t>Agua</t>
  </si>
  <si>
    <t>agua</t>
  </si>
  <si>
    <t>Recolección de residuos sólidos</t>
  </si>
  <si>
    <t>2.3.9.8.02</t>
  </si>
  <si>
    <t>Accesorios</t>
  </si>
  <si>
    <t>2.6.5.7</t>
  </si>
  <si>
    <t>2.6.5.7.01</t>
  </si>
  <si>
    <t>Máquinas-herramientas</t>
  </si>
  <si>
    <t>2.6.5.8</t>
  </si>
  <si>
    <t>2.6.5.8.01</t>
  </si>
  <si>
    <t xml:space="preserve">Otros Equipos   </t>
  </si>
  <si>
    <t>Otros Equipos</t>
  </si>
  <si>
    <t>Comité Ejecutor de Infraestructura de Zonas Ceiztur</t>
  </si>
  <si>
    <t>Descripcion de Cuenta</t>
  </si>
  <si>
    <t>2.6.4.7.01</t>
  </si>
  <si>
    <t>REMUNERACIONES Y CONTRIBUCIONES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</si>
  <si>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</si>
  <si>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</si>
  <si>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</si>
  <si>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</si>
  <si>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</si>
  <si>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</si>
  <si>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</si>
  <si>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</si>
  <si>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2.1.1.2.06</t>
  </si>
  <si>
    <t>Jornales</t>
  </si>
  <si>
    <t>2.1.1.2.08</t>
  </si>
  <si>
    <t>Personal de carácter temporal</t>
  </si>
  <si>
    <t>2.1.1.2.09</t>
  </si>
  <si>
    <t>Personal de carácter eventual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</si>
  <si>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</si>
  <si>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</si>
  <si>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</si>
  <si>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</si>
  <si>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</si>
  <si>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</si>
  <si>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</si>
  <si>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</si>
  <si>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</si>
  <si>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</si>
  <si>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</si>
  <si>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</si>
  <si>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</si>
  <si>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</si>
  <si>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2.1.2.2.03</t>
  </si>
  <si>
    <t>Pago de horas extraordinarias</t>
  </si>
  <si>
    <t>2.1.2.2.05</t>
  </si>
  <si>
    <t>Compensación servicios de seguridad</t>
  </si>
  <si>
    <t>2.1.2.2.06</t>
  </si>
  <si>
    <t>Incentivo por Rendimiento Individual</t>
  </si>
  <si>
    <t>2.1.2.2.08</t>
  </si>
  <si>
    <t>Compensaciones especiales</t>
  </si>
  <si>
    <t>2.1.2.2.15</t>
  </si>
  <si>
    <t>Compensación extraordinaria anual</t>
  </si>
  <si>
    <t>2.1.4</t>
  </si>
  <si>
    <t>GRATIFICACIONES Y BONIFICACIONES</t>
  </si>
  <si>
    <t>2.1.4.2</t>
  </si>
  <si>
    <t>Otras Gratificaciones y Bonificaciones</t>
  </si>
  <si>
    <t>2.1.4.2.02</t>
  </si>
  <si>
    <t>Gratificaciones por pasantías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</si>
  <si>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</si>
  <si>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</si>
  <si>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</si>
  <si>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</si>
  <si>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</si>
  <si>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</si>
  <si>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</si>
  <si>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</si>
  <si>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</si>
  <si>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</si>
  <si>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</si>
  <si>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</si>
  <si>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2.2.1</t>
  </si>
  <si>
    <t>SERVICIOS BÁSICOS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</si>
  <si>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</si>
  <si>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</si>
  <si>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</si>
  <si>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</si>
  <si>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</si>
  <si>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</si>
  <si>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</si>
  <si>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</si>
  <si>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</si>
  <si>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</si>
  <si>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</si>
  <si>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</si>
  <si>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2.2.2</t>
  </si>
  <si>
    <t>PUBLICIDAD, IMPRESIÓN Y ENCUADERNACIÓN</t>
  </si>
  <si>
    <t>2.2.2.1</t>
  </si>
  <si>
    <t>Publicidad y propaganda</t>
  </si>
  <si>
    <t>2.2.2.1.01</t>
  </si>
  <si>
    <t>2.2.2.2</t>
  </si>
  <si>
    <t>Impresión, encuadernación y rotulación</t>
  </si>
  <si>
    <t>2.2.2.2.01</t>
  </si>
  <si>
    <t>2.2.3</t>
  </si>
  <si>
    <t>VIÁTICOS</t>
  </si>
  <si>
    <t>2.2.3.1</t>
  </si>
  <si>
    <t>Viáticos dentro del país</t>
  </si>
  <si>
    <t>2.2.3.1.01</t>
  </si>
  <si>
    <t>2.2.3.2</t>
  </si>
  <si>
    <t>Viáticos fuera del país</t>
  </si>
  <si>
    <t>2.2.3.2.01</t>
  </si>
  <si>
    <t>Viaticos fuera del país</t>
  </si>
  <si>
    <t>2.2.4</t>
  </si>
  <si>
    <t>TRANSPORTE Y ALMACENAJE</t>
  </si>
  <si>
    <t>2.2.4.1</t>
  </si>
  <si>
    <t>Pasajes y gastos de transporte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</si>
  <si>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</si>
  <si>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</si>
  <si>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</si>
  <si>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</si>
  <si>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</si>
  <si>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</si>
  <si>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</si>
  <si>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2.2.4.4</t>
  </si>
  <si>
    <t>Peaje</t>
  </si>
  <si>
    <t>2.2.4.4.01</t>
  </si>
  <si>
    <t>2.2.5</t>
  </si>
  <si>
    <t>ALQUILERES Y RENTAS</t>
  </si>
  <si>
    <t>2.2.5.1</t>
  </si>
  <si>
    <t>Alquileres y rentas de edificaciones y locales</t>
  </si>
  <si>
    <t>2.2.5.1.01</t>
  </si>
  <si>
    <t>2.2.5.4</t>
  </si>
  <si>
    <t>Alquileres de equipos de transporte, tracción y elevación</t>
  </si>
  <si>
    <t>2.2.5.4.01</t>
  </si>
  <si>
    <t>2.2.5.8</t>
  </si>
  <si>
    <t>Otros alquileres</t>
  </si>
  <si>
    <t>2.2.5.8.01</t>
  </si>
  <si>
    <t>Otros alquileres y arrendamientos por derechos de usos</t>
  </si>
  <si>
    <t>2.2.6</t>
  </si>
  <si>
    <t>SEGUROS</t>
  </si>
  <si>
    <t>2.2.6.2</t>
  </si>
  <si>
    <t>Seguro de bienes muebles</t>
  </si>
  <si>
    <t>2.2.6.2.01</t>
  </si>
  <si>
    <t>2.2.6.3</t>
  </si>
  <si>
    <t>Seguros de personas</t>
  </si>
  <si>
    <t>2.2.6.3.01</t>
  </si>
  <si>
    <t>2.2.7</t>
  </si>
  <si>
    <t>2.2.7.1</t>
  </si>
  <si>
    <t>Contratación de mantenimiento y reparaciones menores</t>
  </si>
  <si>
    <t>2.2.7.1.01</t>
  </si>
  <si>
    <t>Reparaciones y mantenimientos menores en edificaciones</t>
  </si>
  <si>
    <t>2.2.7.1.02</t>
  </si>
  <si>
    <t>Mantenimientos y reparaciones especiales</t>
  </si>
  <si>
    <t>2.2.7.1.03</t>
  </si>
  <si>
    <t>Limpieza, desmalezamiento de tierras y terrenos</t>
  </si>
  <si>
    <t>2.2.7.1.04</t>
  </si>
  <si>
    <t>Mantenimiento y reparación de obras de ingeniería civil o infraestructura</t>
  </si>
  <si>
    <t>2.2.7.1.06</t>
  </si>
  <si>
    <t>Mantenimiento y reparación de instalaciones eléctricas</t>
  </si>
  <si>
    <t>2.2.7.1.07</t>
  </si>
  <si>
    <t>Mantenimiento, reparación, servicios de pintura y sus derivados</t>
  </si>
  <si>
    <t>2.2.7.2</t>
  </si>
  <si>
    <t>Mantenimiento y reparación  de maquinarias y equipos</t>
  </si>
  <si>
    <t>2.2.7.2.01</t>
  </si>
  <si>
    <t>Mantenimiento y reparación de mobiliarios y equipos de oficina</t>
  </si>
  <si>
    <t>2.2.7.2.02</t>
  </si>
  <si>
    <t>Mantenimiento y reparación de equipos tecnología e información</t>
  </si>
  <si>
    <t>2.2.7.2.05</t>
  </si>
  <si>
    <t>Mantenimiento y reparación de equipo de comunicación</t>
  </si>
  <si>
    <t>2.2.7.2.06</t>
  </si>
  <si>
    <t>Mantenimiento y reparación de equipos de transporte, tracción y elevación</t>
  </si>
  <si>
    <t>2.2.8</t>
  </si>
  <si>
    <t>OTROS SERVICIOS NO INCLUIDOS EN CONCEPTOS ANTERIORES</t>
  </si>
  <si>
    <t>2.2.8.2</t>
  </si>
  <si>
    <t>Comisiones y gastos</t>
  </si>
  <si>
    <t>2.2.8.2.01</t>
  </si>
  <si>
    <t>2.2.8.5</t>
  </si>
  <si>
    <t>Fumigación, lavandería, limpieza e higiene</t>
  </si>
  <si>
    <t>2.2.8.5.01</t>
  </si>
  <si>
    <t>Fumigación</t>
  </si>
  <si>
    <t>2.2.8.5.03</t>
  </si>
  <si>
    <t>Limpieza e higiene</t>
  </si>
  <si>
    <t>2.2.8.6</t>
  </si>
  <si>
    <t>Servicio de organización de eventos, festividades y actividades de entretenimiento</t>
  </si>
  <si>
    <t>2.2.8.6.01</t>
  </si>
  <si>
    <t>Eventos generales</t>
  </si>
  <si>
    <t>2.2.8.6.04</t>
  </si>
  <si>
    <t>Actuaciones artísticas</t>
  </si>
  <si>
    <t>2.2.8.7</t>
  </si>
  <si>
    <t>Servicios Técnicos y Profesionales</t>
  </si>
  <si>
    <t>2.2.8.7.01</t>
  </si>
  <si>
    <t>Servicios de ingeniería, arquitectura, investigaciones y análisis de factibilidad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</si>
  <si>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</si>
  <si>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</si>
  <si>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</si>
  <si>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</si>
  <si>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</si>
  <si>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</si>
  <si>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</si>
  <si>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</si>
  <si>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</si>
  <si>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</si>
  <si>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</si>
  <si>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</si>
  <si>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2.2.9</t>
  </si>
  <si>
    <t>OTRAS CONTRATACIONES DE SERVICIOS</t>
  </si>
  <si>
    <t>2.2.9.2</t>
  </si>
  <si>
    <t>Servicios de alimentación</t>
  </si>
  <si>
    <t>2.2.9.2.01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</si>
  <si>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</si>
  <si>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</si>
  <si>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</si>
  <si>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</si>
  <si>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</si>
  <si>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</si>
  <si>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2.3.1.3</t>
  </si>
  <si>
    <t>Productos agroforestales y pecuarios</t>
  </si>
  <si>
    <t>2.3.1.3.03</t>
  </si>
  <si>
    <t>Productos forestales</t>
  </si>
  <si>
    <t>2.3.1.4</t>
  </si>
  <si>
    <t>Madera, corcho y sus manufacturas</t>
  </si>
  <si>
    <t>2.3.1.4.01</t>
  </si>
  <si>
    <t>2.3.2</t>
  </si>
  <si>
    <t>TEXTILES Y VESTUARIOS</t>
  </si>
  <si>
    <t>2.3.2.2</t>
  </si>
  <si>
    <t>Acabados textiles</t>
  </si>
  <si>
    <t>2.3.2.2.01</t>
  </si>
  <si>
    <t>2.3.2.3</t>
  </si>
  <si>
    <t>Prendas y accesorios de vestir</t>
  </si>
  <si>
    <t>2.3.2.3.01</t>
  </si>
  <si>
    <t>2.3.2.4</t>
  </si>
  <si>
    <t>Calzados</t>
  </si>
  <si>
    <t>2.3.2.4.01</t>
  </si>
  <si>
    <t>2.3.3</t>
  </si>
  <si>
    <t>PRODUCTOS DE PAPEL, CARTÓN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</si>
  <si>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</si>
  <si>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</si>
  <si>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</si>
  <si>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</si>
  <si>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</si>
  <si>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</si>
  <si>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</si>
  <si>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</si>
  <si>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</si>
  <si>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</si>
  <si>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</si>
  <si>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</si>
  <si>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2.3.4</t>
  </si>
  <si>
    <t>PRODUCTOS FARMACÉUTICOS</t>
  </si>
  <si>
    <t>2.3.4.1</t>
  </si>
  <si>
    <t>Productos medicinales para uso humano</t>
  </si>
  <si>
    <t>2.3.4.1.01</t>
  </si>
  <si>
    <t>2.3.5</t>
  </si>
  <si>
    <t>PRODUCTOS DE CUERO, CAUCHO Y PLÁSTICO</t>
  </si>
  <si>
    <t>2.3.5.2</t>
  </si>
  <si>
    <t>Productos de cuero</t>
  </si>
  <si>
    <t>2.3.5.2.01</t>
  </si>
  <si>
    <t>Artículos de cuero</t>
  </si>
  <si>
    <t>2.3.5.3</t>
  </si>
  <si>
    <t>Llantas y neumáticos</t>
  </si>
  <si>
    <t>2.3.5.3.01</t>
  </si>
  <si>
    <t>2.3.5.5</t>
  </si>
  <si>
    <t>Artículos de plástico</t>
  </si>
  <si>
    <t>2.3.5.5.01</t>
  </si>
  <si>
    <t>2.3.6</t>
  </si>
  <si>
    <t>PRODUCTOS DE MINERALES, METÁLICOS Y NO METÁLICOS</t>
  </si>
  <si>
    <t>2.3.6.1</t>
  </si>
  <si>
    <t>Productos de cemento, cal, asbesto, yeso y arcilla</t>
  </si>
  <si>
    <t>2.3.6.1.01</t>
  </si>
  <si>
    <t>Productos de cemento</t>
  </si>
  <si>
    <t>2.3.6.2</t>
  </si>
  <si>
    <t>Productos de vidrio, loza y porcelana</t>
  </si>
  <si>
    <t>2.3.6.2.01</t>
  </si>
  <si>
    <t>Productos de vidrio</t>
  </si>
  <si>
    <t>2.3.6.2.02</t>
  </si>
  <si>
    <t>Productos de loza</t>
  </si>
  <si>
    <t>2.3.6.3</t>
  </si>
  <si>
    <t>Productos metálicos y sus derivados</t>
  </si>
  <si>
    <t>2.3.6.3.01</t>
  </si>
  <si>
    <t>Productos ferrosos</t>
  </si>
  <si>
    <t>2.3.6.3.04</t>
  </si>
  <si>
    <t>Herramientas menores</t>
  </si>
  <si>
    <t>2.3.6.3.05</t>
  </si>
  <si>
    <t>Productos de hojalata</t>
  </si>
  <si>
    <t>2.3.6.4</t>
  </si>
  <si>
    <t>Minerales</t>
  </si>
  <si>
    <t>2.3.6.4.04</t>
  </si>
  <si>
    <t>Piedra, arcilla y arena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</si>
  <si>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</si>
  <si>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</si>
  <si>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</si>
  <si>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</si>
  <si>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</si>
  <si>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</si>
  <si>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2.3.7.2</t>
  </si>
  <si>
    <t>Productos químicos y conexos</t>
  </si>
  <si>
    <t>2.3.7.2.06</t>
  </si>
  <si>
    <t>Pinturas, lacas, barnices, diluyentes y absorbentes para pinturas</t>
  </si>
  <si>
    <t>2.3.9</t>
  </si>
  <si>
    <t>PRODUCTOS Y ÚTILES VARIOS</t>
  </si>
  <si>
    <t>2.3.9.1</t>
  </si>
  <si>
    <t>Material para limpieza</t>
  </si>
  <si>
    <t>2.3.9.1.01</t>
  </si>
  <si>
    <t>2.3.9.2</t>
  </si>
  <si>
    <t>Útiles  y materiales de escritorio, oficina, informática, escolares y de enseñanza</t>
  </si>
  <si>
    <t>2.3.9.2.01</t>
  </si>
  <si>
    <t>Útiles  y materiales de escritorio, oficina e informática</t>
  </si>
  <si>
    <t>2.3.9.3</t>
  </si>
  <si>
    <t>Útiles menores médico-quirúrgicos y de laboratorio</t>
  </si>
  <si>
    <t>2.3.9.3.01</t>
  </si>
  <si>
    <t>Utiles menores médico quirurgicos y de laboratorio</t>
  </si>
  <si>
    <t>2.3.9.5</t>
  </si>
  <si>
    <t>Útiles de cocina y comedor</t>
  </si>
  <si>
    <t>2.3.9.5.01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</si>
  <si>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</si>
  <si>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</si>
  <si>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</si>
  <si>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</si>
  <si>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</si>
  <si>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</si>
  <si>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</si>
  <si>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2.3.9.9</t>
  </si>
  <si>
    <t>Productos y útiles varios no identificados precedentemente (n.i.p.)</t>
  </si>
  <si>
    <t>2.3.9.9.01</t>
  </si>
  <si>
    <t>Productos y Utiles Varios  n.i.p</t>
  </si>
  <si>
    <t>2.3.9.9.02</t>
  </si>
  <si>
    <t>Bonos para útiles diversos</t>
  </si>
  <si>
    <t>2.3.9.9.04</t>
  </si>
  <si>
    <t>Productos y útiles de defensa y seguridad</t>
  </si>
  <si>
    <t>TRANSFERENCIAS CORRIENTES</t>
  </si>
  <si>
    <t>2.4.1</t>
  </si>
  <si>
    <t>TRANSFERENCIAS CORRIENTES AL SECTOR PRIVADO</t>
  </si>
  <si>
    <t>2.4.1.2</t>
  </si>
  <si>
    <t>Ayudas y donaciones a personas</t>
  </si>
  <si>
    <t>2.4.1.2.01</t>
  </si>
  <si>
    <t>Ayudas y donaciones programadas a hogares y personas</t>
  </si>
  <si>
    <t>2.4.1.2.02</t>
  </si>
  <si>
    <t>Ayudas y donaciones ocasionales a hogares y personas</t>
  </si>
  <si>
    <t>BIENES MUEBLES, INMUEBLES E INTANGIBLES</t>
  </si>
  <si>
    <t>2.6.1</t>
  </si>
  <si>
    <t>MOBILIARIO Y EQUIPO</t>
  </si>
  <si>
    <t>2.6.1.1</t>
  </si>
  <si>
    <t>Muebles, equipos de oficina y estantería</t>
  </si>
  <si>
    <t>2.6.1.1.01</t>
  </si>
  <si>
    <t>2.6.1.2</t>
  </si>
  <si>
    <t>Muebles de alojamiento</t>
  </si>
  <si>
    <t>2.6.1.2.01</t>
  </si>
  <si>
    <t>2.6.1.3</t>
  </si>
  <si>
    <t>Equipos de tecnología de la información y comunicación</t>
  </si>
  <si>
    <t>2.6.1.3.01</t>
  </si>
  <si>
    <t>2.6.1.4</t>
  </si>
  <si>
    <t>Electrodomésticos</t>
  </si>
  <si>
    <t>2.6.1.4.01</t>
  </si>
  <si>
    <t>2.6.1.9</t>
  </si>
  <si>
    <t>Otros mobiliarios y equipos no identificados precedentemente</t>
  </si>
  <si>
    <t>2.6.1.9.01</t>
  </si>
  <si>
    <t>Otros Mobiliarios y Equipos no Identificados Precedentemente</t>
  </si>
  <si>
    <t>2.6.2</t>
  </si>
  <si>
    <t>MOBILIARIO Y EQUIPO AUDIOVISUAL, RECREATIVO Y EDUCACIONAL</t>
  </si>
  <si>
    <t>2.6.2.1</t>
  </si>
  <si>
    <t>Equipos y aparatos audiovisuales</t>
  </si>
  <si>
    <t>2.6.2.1.01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</si>
  <si>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</si>
  <si>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</si>
  <si>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</si>
  <si>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</si>
  <si>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</si>
  <si>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</si>
  <si>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</si>
  <si>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</si>
  <si>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Mobiliario y equipo educacional y recreativo</t>
  </si>
  <si>
    <t>2.6.2.4.01</t>
  </si>
  <si>
    <t>2.6.3</t>
  </si>
  <si>
    <t>EQUIPO E INSTRUMENTAL, CIENTÍFICO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</si>
  <si>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</si>
  <si>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</si>
  <si>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</si>
  <si>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</si>
  <si>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</si>
  <si>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</si>
  <si>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2.6.4</t>
  </si>
  <si>
    <t>VEHÍCULOS Y EQUIPO DE TRANSPORTE, TRACCIÓN Y ELEVACIÓN</t>
  </si>
  <si>
    <t>2.6.4.1</t>
  </si>
  <si>
    <t>Automóviles y camiones</t>
  </si>
  <si>
    <t>2.6.4.1.01</t>
  </si>
  <si>
    <t>2.6.4.3</t>
  </si>
  <si>
    <t>Equipo aeronáutico</t>
  </si>
  <si>
    <t>2.6.4.3.01</t>
  </si>
  <si>
    <t>2.6.4.5</t>
  </si>
  <si>
    <t>Embarcaciones</t>
  </si>
  <si>
    <t>2.6.4.5.01</t>
  </si>
  <si>
    <t>2.6.4.7</t>
  </si>
  <si>
    <t>Equipo de elevación</t>
  </si>
  <si>
    <t>2.6.4.8</t>
  </si>
  <si>
    <t>Otros equipos de transporte</t>
  </si>
  <si>
    <t>2.6.4.8.01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</si>
  <si>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</si>
  <si>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</si>
  <si>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</si>
  <si>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</si>
  <si>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</si>
  <si>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</si>
  <si>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</si>
  <si>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</si>
  <si>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</si>
  <si>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</si>
  <si>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</si>
  <si>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</si>
  <si>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</t>
  </si>
  <si>
    <t>2.6.5.6.01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</si>
  <si>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</si>
  <si>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</si>
  <si>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</si>
  <si>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</si>
  <si>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</si>
  <si>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</si>
  <si>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</si>
  <si>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</si>
  <si>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2.6.8.5</t>
  </si>
  <si>
    <t>Estudios de preinversión</t>
  </si>
  <si>
    <t>2.6.8.5.01</t>
  </si>
  <si>
    <t>2.6.9</t>
  </si>
  <si>
    <t>EDIFICIOS, ESTRUCTURAS, TIERRAS, TERRENOS Y OBJETOS DE VALOR</t>
  </si>
  <si>
    <t>2.6.9.3</t>
  </si>
  <si>
    <t>Terrenos urbanos</t>
  </si>
  <si>
    <t>2.6.9.3.01</t>
  </si>
  <si>
    <t>Terrenos urbanos sin mejoras</t>
  </si>
  <si>
    <t>2.6.9.3.02</t>
  </si>
  <si>
    <t>Terrenos urbanos con mejoras</t>
  </si>
  <si>
    <t>2.6.9.6</t>
  </si>
  <si>
    <t>Accesorios para edificaciones residenciales y no residenciales</t>
  </si>
  <si>
    <t>2.6.9.6.01</t>
  </si>
  <si>
    <t>OBRAS</t>
  </si>
  <si>
    <t>2.7.1</t>
  </si>
  <si>
    <t>OBRAS EN EDIFICACIONES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</si>
  <si>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</si>
  <si>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</si>
  <si>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</si>
  <si>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</si>
  <si>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</si>
  <si>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</si>
  <si>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2.7.1.5</t>
  </si>
  <si>
    <t>Supervisión e inspección de obras en edificaciones</t>
  </si>
  <si>
    <t>2.7.1.5.01</t>
  </si>
  <si>
    <t>2.7.2</t>
  </si>
  <si>
    <t>INFRAESTRUCTURA</t>
  </si>
  <si>
    <t>2.7.2.1</t>
  </si>
  <si>
    <t>Obras hidráulicas y sanitarias</t>
  </si>
  <si>
    <t>2.7.2.1.01</t>
  </si>
  <si>
    <t>Obras hidraúlicas y sanitarias</t>
  </si>
  <si>
    <t>2.7.2.4</t>
  </si>
  <si>
    <t>Infraestructura terrestre y obras anexas</t>
  </si>
  <si>
    <t>2.7.2.4.01</t>
  </si>
  <si>
    <t>2.7.2.7</t>
  </si>
  <si>
    <t>Obras urbanísticas</t>
  </si>
  <si>
    <t>2.7.2.7.01</t>
  </si>
  <si>
    <t>2.1.1.2.05</t>
  </si>
  <si>
    <t>Periodo probatorio de ingreso a carrera</t>
  </si>
  <si>
    <t>2.2.7.2.08</t>
  </si>
  <si>
    <t>Servicios de mantenimiento, reparacion, demonte e instalacion</t>
  </si>
  <si>
    <t>2.6.3.4.01</t>
  </si>
  <si>
    <t>Equipos e instrumentos de medicion cientifica</t>
  </si>
  <si>
    <t>2.6.4.6.01</t>
  </si>
  <si>
    <t>Equipo de Traccion</t>
  </si>
  <si>
    <t>2.3.6.3.06</t>
  </si>
  <si>
    <t>Productos de metalicos</t>
  </si>
  <si>
    <t>2.3.9.9.05</t>
  </si>
  <si>
    <t>Productos y útiles Diversos</t>
  </si>
  <si>
    <t>2.3.7.2.99</t>
  </si>
  <si>
    <t>Otros Productos quimicos y Conexos</t>
  </si>
  <si>
    <t>FUENTE</t>
  </si>
  <si>
    <t>ORGANISMO FINANCIADOR</t>
  </si>
  <si>
    <t>INST. RECEP.</t>
  </si>
  <si>
    <t>Fuente</t>
  </si>
  <si>
    <t>Organismo Financiador</t>
  </si>
  <si>
    <t>Auxiliar de Programacion</t>
  </si>
  <si>
    <t>Inst. Receptora</t>
  </si>
  <si>
    <t>Etapa</t>
  </si>
  <si>
    <t>Tipo de Gasto</t>
  </si>
  <si>
    <t>COMPROMISO</t>
  </si>
  <si>
    <t>DEVENGADO</t>
  </si>
  <si>
    <t>RECURRENTE</t>
  </si>
  <si>
    <t>NO RECURRENTE</t>
  </si>
  <si>
    <t>Auxiliar 0013</t>
  </si>
  <si>
    <t>Auxiliar 0014</t>
  </si>
  <si>
    <r>
      <rPr>
        <b/>
        <sz val="12"/>
        <rFont val="Century Gothic"/>
        <family val="2"/>
      </rPr>
      <t>SERVICIOS DE CONSERVACIÓN, REPARACIONES MENORES E INSTALACIONES
TEMPORALES</t>
    </r>
  </si>
  <si>
    <t>Auxiliar 0015</t>
  </si>
  <si>
    <t>GASTOS</t>
  </si>
  <si>
    <t>En RD$</t>
  </si>
  <si>
    <t>Cuentas</t>
  </si>
  <si>
    <t>PREPARADO POR</t>
  </si>
  <si>
    <t>REVISADO POR</t>
  </si>
  <si>
    <t>ANYOLANI NOLASCO</t>
  </si>
  <si>
    <t xml:space="preserve">JOSE LUIS MAÑON </t>
  </si>
  <si>
    <t>ENCARGADA DIVISION CONTABILIDAD</t>
  </si>
  <si>
    <t>ENCARGADO FINANCIERO</t>
  </si>
  <si>
    <t>Total General</t>
  </si>
  <si>
    <t>Presupuesto Aprobado</t>
  </si>
  <si>
    <t>Presupuesto de Gastos y Aplicacion Financiera</t>
  </si>
  <si>
    <t>Modificaciones Presupuestarias</t>
  </si>
  <si>
    <t>Presupuesto Vigente</t>
  </si>
  <si>
    <r>
      <rPr>
        <b/>
        <sz val="12"/>
        <rFont val="Century Gothic"/>
        <family val="2"/>
      </rPr>
      <t>Presupuesto aprobado</t>
    </r>
    <r>
      <rPr>
        <sz val="12"/>
        <rFont val="Century Gothic"/>
        <family val="2"/>
      </rPr>
      <t>: Se refiere al presupuesto aprobado en la Ley de Presupuesto General del Estado.</t>
    </r>
  </si>
  <si>
    <t>Periodo 2022</t>
  </si>
  <si>
    <t>Resumen de distribucion presupuestaria</t>
  </si>
  <si>
    <t>Objetal</t>
  </si>
  <si>
    <t>Descripcion</t>
  </si>
  <si>
    <t>Monto Asignado</t>
  </si>
  <si>
    <t>%</t>
  </si>
  <si>
    <t>Techo Presupuestal Asignado</t>
  </si>
  <si>
    <t>UE-0002</t>
  </si>
  <si>
    <t>2.2.2.1.03</t>
  </si>
  <si>
    <t>Publicaciones de avisos oficiales</t>
  </si>
  <si>
    <t>Comité Ejecutor de Infraestructura de Zonas Turísticas Ceiztur</t>
  </si>
  <si>
    <t>2.1.1.3</t>
  </si>
  <si>
    <t>2.2.5.9</t>
  </si>
  <si>
    <t>Derecho de uso</t>
  </si>
  <si>
    <t>2.2.5.9.01</t>
  </si>
  <si>
    <t>Licencias Informáticas</t>
  </si>
  <si>
    <t>2.3.7.1.05</t>
  </si>
  <si>
    <t>Aceites y grasas</t>
  </si>
  <si>
    <t>2.3.7.1.06</t>
  </si>
  <si>
    <t>Lubricantes</t>
  </si>
  <si>
    <t>2.6.5.1</t>
  </si>
  <si>
    <t>Maquinaria y equipo agropecuario</t>
  </si>
  <si>
    <t>2.6.5.1.01</t>
  </si>
  <si>
    <t>2.6.6</t>
  </si>
  <si>
    <t>EQUIPOS DE DEFENSA Y SEGURIDAD</t>
  </si>
  <si>
    <t>Equipos de seguridad</t>
  </si>
  <si>
    <t>2.6.6.2</t>
  </si>
  <si>
    <t>2.6.6.2.01</t>
  </si>
  <si>
    <t>2.6.3.4</t>
  </si>
  <si>
    <t>Equipo e Instrumentos de Medición Científica</t>
  </si>
  <si>
    <t>2.6.4.6</t>
  </si>
  <si>
    <t>Equipo de Tracción</t>
  </si>
  <si>
    <t>Utiles y materiales de limpieza e higiene</t>
  </si>
  <si>
    <t>2.3.9.4</t>
  </si>
  <si>
    <t>2.3.9.4.01</t>
  </si>
  <si>
    <t>Útiles destinados a actividades deportivas, culturales y recreativas</t>
  </si>
  <si>
    <t>2.2.5.1.02</t>
  </si>
  <si>
    <t>Hospedaje</t>
  </si>
  <si>
    <t>Plástico</t>
  </si>
  <si>
    <t>2.1.2.2.10</t>
  </si>
  <si>
    <t>Compensación por cumplimiento de indicadores del MAP</t>
  </si>
  <si>
    <t>Infraestructura marítima y aérea</t>
  </si>
  <si>
    <t>Energía eléctrica</t>
  </si>
  <si>
    <t>Comité Ejecutor de Infraestructura de Zonas Turísticas (CEIZTUR)</t>
  </si>
  <si>
    <t>Techo Presupuesto de Gastos y Aplicación Financiera</t>
  </si>
  <si>
    <t>Presupuesto Período 2022</t>
  </si>
  <si>
    <t xml:space="preserve">Jose Luis Mañon </t>
  </si>
  <si>
    <t>Encargao Financiero</t>
  </si>
  <si>
    <t xml:space="preserve">Aprobado Por </t>
  </si>
  <si>
    <t>______________________________                               ___________________________________</t>
  </si>
  <si>
    <t xml:space="preserve">      ________________________________</t>
  </si>
  <si>
    <t xml:space="preserve">        Preparado por:                                                                Revisado por:                                                          </t>
  </si>
  <si>
    <t xml:space="preserve">  Lissette Rivas Martínez                                                   Anyolani Nolasco G.</t>
  </si>
  <si>
    <t>Analista de Presupuesto                                          Encargada Div. Contabilidad</t>
  </si>
  <si>
    <t>2.7.2.5.01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</si>
</sst>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-* #,##0_-;\-* #,##0_-;_-* &quot;-&quot;??_-;_-@_-"/>
  </numFmts>
  <fonts count="2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name val="Century Gothic"/>
      <family val="2"/>
    </font>
    <font>
      <sz val="12"/>
      <color rgb="FFFF0000"/>
      <name val="Calibri"/>
      <family val="2"/>
      <scheme val="minor"/>
    </font>
    <font>
      <b/>
      <sz val="12"/>
      <name val="Century Gothic"/>
      <family val="2"/>
    </font>
    <font>
      <sz val="12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2"/>
      <color theme="1"/>
      <name val="Century Gothic"/>
      <family val="2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entury Gothic"/>
      <family val="2"/>
    </font>
    <font>
      <b/>
      <sz val="14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81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1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 shrinkToFi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 vertical="top" shrinkToFit="1"/>
    </xf>
    <xf numFmtId="0" fontId="1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3" fontId="3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 vertical="top" indent="2" shrinkToFit="1"/>
    </xf>
    <xf numFmtId="164" fontId="11" fillId="2" borderId="0" xfId="1" applyFont="1" applyFill="1" applyAlignment="1">
      <alignment horizontal="right" vertical="top" indent="2" shrinkToFit="1"/>
    </xf>
    <xf numFmtId="166" fontId="6" fillId="0" borderId="0" xfId="1" applyNumberFormat="1" applyFont="1" applyFill="1" applyAlignment="1">
      <alignment horizontal="right" vertical="top" indent="2" shrinkToFit="1"/>
    </xf>
    <xf numFmtId="166" fontId="11" fillId="0" borderId="0" xfId="1" applyNumberFormat="1" applyFont="1" applyFill="1" applyAlignment="1">
      <alignment horizontal="right" vertical="top" indent="2" shrinkToFit="1"/>
    </xf>
    <xf numFmtId="166" fontId="6" fillId="0" borderId="0" xfId="1" applyNumberFormat="1" applyFont="1" applyFill="1" applyAlignment="1">
      <alignment horizontal="right" vertical="top" indent="1" shrinkToFit="1"/>
    </xf>
    <xf numFmtId="3" fontId="6" fillId="2" borderId="0" xfId="1" applyNumberFormat="1" applyFont="1" applyFill="1" applyAlignment="1">
      <alignment vertical="top" shrinkToFit="1"/>
    </xf>
    <xf numFmtId="0" fontId="14" fillId="0" borderId="8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165" fontId="15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4" fontId="16" fillId="0" borderId="0" xfId="1" applyFont="1" applyFill="1" applyBorder="1" applyAlignment="1">
      <alignment horizontal="left"/>
    </xf>
    <xf numFmtId="9" fontId="16" fillId="0" borderId="12" xfId="2" applyFont="1" applyFill="1" applyBorder="1" applyAlignment="1">
      <alignment horizontal="center"/>
    </xf>
    <xf numFmtId="0" fontId="16" fillId="0" borderId="11" xfId="0" applyFont="1" applyBorder="1" applyAlignment="1">
      <alignment horizontal="left" vertical="top"/>
    </xf>
    <xf numFmtId="0" fontId="17" fillId="0" borderId="0" xfId="0" applyFont="1" applyAlignment="1">
      <alignment horizontal="right"/>
    </xf>
    <xf numFmtId="43" fontId="17" fillId="0" borderId="13" xfId="0" applyNumberFormat="1" applyFont="1" applyBorder="1" applyAlignment="1">
      <alignment horizontal="left"/>
    </xf>
    <xf numFmtId="9" fontId="17" fillId="0" borderId="14" xfId="2" applyFont="1" applyFill="1" applyBorder="1" applyAlignment="1">
      <alignment horizontal="center"/>
    </xf>
    <xf numFmtId="0" fontId="16" fillId="0" borderId="15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166" fontId="11" fillId="0" borderId="0" xfId="1" applyNumberFormat="1" applyFont="1" applyFill="1" applyAlignment="1">
      <alignment horizontal="right" shrinkToFi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/>
    </xf>
    <xf numFmtId="166" fontId="3" fillId="0" borderId="0" xfId="1" applyNumberFormat="1" applyFont="1" applyAlignment="1">
      <alignment vertical="top"/>
    </xf>
    <xf numFmtId="166" fontId="12" fillId="0" borderId="0" xfId="1" applyNumberFormat="1" applyFont="1" applyAlignment="1">
      <alignment vertical="top"/>
    </xf>
    <xf numFmtId="166" fontId="3" fillId="0" borderId="0" xfId="1" applyNumberFormat="1" applyFont="1" applyAlignment="1">
      <alignment horizontal="left" vertical="top"/>
    </xf>
    <xf numFmtId="166" fontId="20" fillId="0" borderId="0" xfId="1" applyNumberFormat="1" applyFont="1" applyFill="1" applyAlignment="1">
      <alignment horizontal="right" vertical="top" indent="2" shrinkToFit="1"/>
    </xf>
    <xf numFmtId="14" fontId="1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166" fontId="3" fillId="0" borderId="0" xfId="1" applyNumberFormat="1" applyFont="1" applyAlignment="1">
      <alignment horizontal="center" vertical="top"/>
    </xf>
    <xf numFmtId="166" fontId="12" fillId="0" borderId="0" xfId="1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166" fontId="6" fillId="2" borderId="0" xfId="1" applyNumberFormat="1" applyFont="1" applyFill="1" applyAlignment="1">
      <alignment horizontal="right" vertical="top" indent="2" shrinkToFit="1"/>
    </xf>
    <xf numFmtId="3" fontId="4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166" fontId="12" fillId="0" borderId="0" xfId="1" applyNumberFormat="1" applyFont="1" applyAlignment="1">
      <alignment horizontal="left" vertical="top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166" fontId="12" fillId="0" borderId="0" xfId="1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166" fontId="3" fillId="0" borderId="0" xfId="1" applyNumberFormat="1" applyFont="1" applyAlignment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6</xdr:row>
      <xdr:rowOff>65367</xdr:rowOff>
    </xdr:from>
    <xdr:to>
      <xdr:col>2</xdr:col>
      <xdr:colOff>1602441</xdr:colOff>
      <xdr:row>8</xdr:row>
      <xdr:rowOff>186280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187898D7-3AF7-47FC-A59A-E7519195C3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179294" y="1880720"/>
          <a:ext cx="2734235" cy="56914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25402</xdr:colOff>
      <xdr:row>2</xdr:row>
      <xdr:rowOff>50800</xdr:rowOff>
    </xdr:from>
    <xdr:to>
      <xdr:col>2</xdr:col>
      <xdr:colOff>1609725</xdr:colOff>
      <xdr:row>5</xdr:row>
      <xdr:rowOff>104775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25896C8A-4622-458F-8217-51AC5E704A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292102" y="508000"/>
          <a:ext cx="2527298" cy="1044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é Luis Mañón Javier" id="{1E228585-D60D-44EC-B7B3-6FB949481EB9}" userId="S::j.manon@mitur.gob.do::30502a23-823d-4d10-ad7d-3c403dedaded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3" dT="2021-08-26T20:04:45.72" personId="{1E228585-D60D-44EC-B7B3-6FB949481EB9}" id="{37D7E527-23B2-4EDD-AFEA-C793FA6E4381}">
    <text>Personal Contratado y de periodo probatorio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M20" dT="2021-08-26T20:04:45.72" personId="{1E228585-D60D-44EC-B7B3-6FB949481EB9}" id="{954F501A-EAB3-4D3C-8471-A0858069E74D}">
    <text>Personal Contratado y de periodo probatorio</text>
  </threadedComment>
  <threadedComment ref="N20" dT="2021-08-26T20:04:45.72" personId="{1E228585-D60D-44EC-B7B3-6FB949481EB9}" id="{A6472765-19BC-465E-9DF8-8DDBDAB171E5}">
    <text>Personal Contratado y de periodo probatorio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A1380-4470-446B-8FEC-B5C9EA868A72}">
  <dimension ref="A1:Y326"/>
  <sheetViews>
    <sheetView showGridLines="0" tabSelected="1" topLeftCell="A7" zoomScale="90" zoomScaleNormal="90" workbookViewId="0">
      <pane xSplit="2" ySplit="8" topLeftCell="C15" activePane="bottomRight" state="frozen"/>
      <selection activeCell="A7" sqref="A7"/>
      <selection pane="topRight" activeCell="C7" sqref="C7"/>
      <selection pane="bottomLeft" activeCell="A12" sqref="A12"/>
      <selection pane="bottomRight" activeCell="C16" sqref="C16"/>
    </sheetView>
  </sheetViews>
  <sheetFormatPr baseColWidth="10" defaultColWidth="7.5" defaultRowHeight="17.25" x14ac:dyDescent="0.2"/>
  <cols>
    <col min="1" max="1" width="4.6640625" style="1" customWidth="1"/>
    <col min="2" max="2" width="18.1640625" style="1" customWidth="1"/>
    <col min="3" max="3" width="68.5" style="1" customWidth="1"/>
    <col min="4" max="4" width="9.1640625" style="1" hidden="1" customWidth="1"/>
    <col min="5" max="5" width="14.1640625" style="1" hidden="1" customWidth="1"/>
    <col min="6" max="6" width="14" style="1" hidden="1" customWidth="1"/>
    <col min="7" max="7" width="8.5" style="1" hidden="1" customWidth="1"/>
    <col min="8" max="8" width="13.1640625" style="1" hidden="1" customWidth="1"/>
    <col min="9" max="9" width="15.6640625" style="1" hidden="1" customWidth="1"/>
    <col min="10" max="10" width="9.6640625" style="1" hidden="1" customWidth="1"/>
    <col min="11" max="11" width="21.1640625" style="1" hidden="1" customWidth="1"/>
    <col min="12" max="12" width="20.83203125" style="1" hidden="1" customWidth="1"/>
    <col min="13" max="13" width="25.6640625" style="20" customWidth="1"/>
    <col min="14" max="14" width="24.5" style="1" customWidth="1"/>
    <col min="15" max="15" width="26.33203125" style="20" customWidth="1"/>
    <col min="16" max="16" width="10.5" style="1" customWidth="1"/>
    <col min="17" max="17" width="2.1640625" style="1" customWidth="1"/>
    <col min="18" max="18" width="21" style="1" customWidth="1"/>
    <col min="19" max="19" width="55" style="1" bestFit="1" customWidth="1"/>
    <col min="20" max="20" width="25.6640625" style="1" bestFit="1" customWidth="1"/>
    <col min="21" max="21" width="25.6640625" style="1" customWidth="1"/>
    <col min="22" max="22" width="8.83203125" style="1" customWidth="1"/>
    <col min="23" max="16384" width="7.5" style="1"/>
  </cols>
  <sheetData>
    <row r="1" spans="2:21" ht="18" thickBot="1" x14ac:dyDescent="0.25"/>
    <row r="2" spans="2:21" ht="18" thickBot="1" x14ac:dyDescent="0.25">
      <c r="R2" s="73" t="s">
        <v>504</v>
      </c>
      <c r="S2" s="74"/>
      <c r="T2" s="74"/>
      <c r="U2" s="75"/>
    </row>
    <row r="3" spans="2:21" x14ac:dyDescent="0.2">
      <c r="B3" s="72" t="s">
        <v>513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R3" s="28" t="s">
        <v>505</v>
      </c>
      <c r="S3" s="29" t="s">
        <v>506</v>
      </c>
      <c r="T3" s="29" t="s">
        <v>507</v>
      </c>
      <c r="U3" s="30" t="s">
        <v>508</v>
      </c>
    </row>
    <row r="4" spans="2:21" x14ac:dyDescent="0.25">
      <c r="B4" s="72" t="s">
        <v>503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R4" s="31">
        <f>+B16</f>
        <v>2.1</v>
      </c>
      <c r="S4" s="32" t="str">
        <f>+C16</f>
        <v>REMUNERACIONES Y CONTRIBUCIONES</v>
      </c>
      <c r="T4" s="33">
        <f>+M16</f>
        <v>292650000</v>
      </c>
      <c r="U4" s="34" t="e">
        <f>T4/#REF!</f>
        <v>#REF!</v>
      </c>
    </row>
    <row r="5" spans="2:21" x14ac:dyDescent="0.25">
      <c r="B5" s="72" t="s">
        <v>499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R5" s="31">
        <f>+B50</f>
        <v>2.2000000000000002</v>
      </c>
      <c r="S5" s="32" t="str">
        <f>+C50</f>
        <v>CONTRATACIÓN DE SERVICIOS</v>
      </c>
      <c r="T5" s="33">
        <f>+M50</f>
        <v>319391313</v>
      </c>
      <c r="U5" s="34" t="e">
        <f>T5/#REF!</f>
        <v>#REF!</v>
      </c>
    </row>
    <row r="6" spans="2:21" x14ac:dyDescent="0.25">
      <c r="B6" s="72" t="s">
        <v>489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R6" s="31">
        <f>+B135</f>
        <v>2.2999999999999998</v>
      </c>
      <c r="S6" s="32" t="str">
        <f>+C135</f>
        <v>MATERIALES Y SUMINISTROS</v>
      </c>
      <c r="T6" s="33">
        <f>+M135</f>
        <v>44465000</v>
      </c>
      <c r="U6" s="34" t="e">
        <f>T6/#REF!</f>
        <v>#REF!</v>
      </c>
    </row>
    <row r="7" spans="2:21" x14ac:dyDescent="0.2">
      <c r="B7" s="57"/>
      <c r="M7" s="1"/>
      <c r="N7" s="5"/>
      <c r="O7" s="5"/>
      <c r="P7" s="5"/>
    </row>
    <row r="8" spans="2:21" x14ac:dyDescent="0.2">
      <c r="B8" s="57"/>
      <c r="C8" s="72" t="s">
        <v>546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5"/>
    </row>
    <row r="9" spans="2:21" x14ac:dyDescent="0.2">
      <c r="B9" s="57"/>
      <c r="C9" s="72" t="s">
        <v>548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5"/>
    </row>
    <row r="10" spans="2:21" x14ac:dyDescent="0.2">
      <c r="B10" s="57"/>
      <c r="C10" s="72" t="s">
        <v>547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5"/>
    </row>
    <row r="11" spans="2:21" x14ac:dyDescent="0.2">
      <c r="B11" s="57"/>
      <c r="C11" s="72" t="s">
        <v>489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5"/>
    </row>
    <row r="12" spans="2:21" x14ac:dyDescent="0.2">
      <c r="B12" s="57"/>
      <c r="N12" s="5"/>
      <c r="O12" s="5"/>
      <c r="P12" s="5"/>
    </row>
    <row r="13" spans="2:21" x14ac:dyDescent="0.25">
      <c r="B13" s="2"/>
      <c r="C13" s="2"/>
      <c r="M13" s="63" t="s">
        <v>510</v>
      </c>
      <c r="O13" s="63" t="s">
        <v>510</v>
      </c>
    </row>
    <row r="14" spans="2:21" ht="60" x14ac:dyDescent="0.2">
      <c r="B14" s="67" t="s">
        <v>490</v>
      </c>
      <c r="C14" s="67" t="s">
        <v>23</v>
      </c>
      <c r="D14" s="64" t="s">
        <v>471</v>
      </c>
      <c r="E14" s="64" t="s">
        <v>472</v>
      </c>
      <c r="F14" s="64" t="s">
        <v>473</v>
      </c>
      <c r="G14" s="64" t="s">
        <v>474</v>
      </c>
      <c r="H14" s="64" t="s">
        <v>475</v>
      </c>
      <c r="I14" s="64" t="s">
        <v>476</v>
      </c>
      <c r="J14" s="64" t="s">
        <v>477</v>
      </c>
      <c r="K14" s="64" t="s">
        <v>478</v>
      </c>
      <c r="L14" s="64" t="s">
        <v>479</v>
      </c>
      <c r="M14" s="68" t="s">
        <v>498</v>
      </c>
      <c r="N14" s="68" t="s">
        <v>500</v>
      </c>
      <c r="O14" s="68" t="s">
        <v>501</v>
      </c>
    </row>
    <row r="15" spans="2:21" s="5" customFormat="1" x14ac:dyDescent="0.2">
      <c r="B15" s="11">
        <v>2</v>
      </c>
      <c r="C15" s="7" t="s">
        <v>488</v>
      </c>
      <c r="D15" s="47"/>
      <c r="E15" s="47"/>
      <c r="F15" s="47"/>
      <c r="G15" s="47"/>
      <c r="H15" s="47"/>
      <c r="I15" s="47"/>
      <c r="J15" s="47"/>
      <c r="K15" s="47"/>
      <c r="L15" s="48">
        <f>1993468206-M15</f>
        <v>0</v>
      </c>
      <c r="M15" s="24">
        <f>+M16+M50+M135+M215+M284</f>
        <v>1993468206</v>
      </c>
      <c r="N15" s="24">
        <f>+N16+N50+N135+N215+N284</f>
        <v>0</v>
      </c>
      <c r="O15" s="24">
        <f>+O16+O50+O135+O215+O284</f>
        <v>1993468206</v>
      </c>
    </row>
    <row r="16" spans="2:21" x14ac:dyDescent="0.2">
      <c r="B16" s="6">
        <v>2.1</v>
      </c>
      <c r="C16" s="7" t="s">
        <v>25</v>
      </c>
      <c r="D16" s="6"/>
      <c r="E16" s="6"/>
      <c r="F16" s="6"/>
      <c r="G16" s="7"/>
      <c r="H16" s="6"/>
      <c r="I16" s="6"/>
      <c r="J16" s="6"/>
      <c r="K16" s="6"/>
      <c r="L16" s="6"/>
      <c r="M16" s="24">
        <f>M17+M32+M40+M43</f>
        <v>292650000</v>
      </c>
      <c r="N16" s="24">
        <f>+N17+N32+N40+N43</f>
        <v>0</v>
      </c>
      <c r="O16" s="24">
        <f>O17+O32+O40+O43</f>
        <v>292650000</v>
      </c>
    </row>
    <row r="17" spans="2:19" hidden="1" x14ac:dyDescent="0.2">
      <c r="B17" s="7" t="s">
        <v>26</v>
      </c>
      <c r="C17" s="7" t="s">
        <v>27</v>
      </c>
      <c r="D17" s="7"/>
      <c r="E17" s="7"/>
      <c r="F17" s="7"/>
      <c r="G17" s="7"/>
      <c r="H17" s="7"/>
      <c r="I17" s="7"/>
      <c r="J17" s="7"/>
      <c r="K17" s="7"/>
      <c r="L17" s="7"/>
      <c r="M17" s="24">
        <f>+M18+M25+M20+M27+M29</f>
        <v>258500000</v>
      </c>
      <c r="N17" s="24">
        <f>+N18+N25+N20+N27+N29</f>
        <v>0</v>
      </c>
      <c r="O17" s="24">
        <f>+O18+O25+O20+O27+O29</f>
        <v>258500000</v>
      </c>
      <c r="R17" s="49"/>
    </row>
    <row r="18" spans="2:19" hidden="1" x14ac:dyDescent="0.2">
      <c r="B18" s="7" t="s">
        <v>28</v>
      </c>
      <c r="C18" s="7" t="s">
        <v>29</v>
      </c>
      <c r="D18" s="7"/>
      <c r="E18" s="7"/>
      <c r="F18" s="7"/>
      <c r="G18" s="7"/>
      <c r="H18" s="7"/>
      <c r="I18" s="7"/>
      <c r="J18" s="7"/>
      <c r="K18" s="7" t="s">
        <v>480</v>
      </c>
      <c r="L18" s="7"/>
      <c r="M18" s="24">
        <f>+M19</f>
        <v>55000000</v>
      </c>
      <c r="N18" s="24">
        <f>+N19</f>
        <v>-1980000</v>
      </c>
      <c r="O18" s="24">
        <f>+O19</f>
        <v>53020000</v>
      </c>
    </row>
    <row r="19" spans="2:19" ht="23.25" customHeight="1" x14ac:dyDescent="0.2">
      <c r="B19" s="8" t="s">
        <v>30</v>
      </c>
      <c r="C19" s="8" t="s">
        <v>31</v>
      </c>
      <c r="D19" s="8"/>
      <c r="E19" s="8"/>
      <c r="F19" s="8"/>
      <c r="G19" s="8">
        <v>20</v>
      </c>
      <c r="H19" s="8">
        <v>112</v>
      </c>
      <c r="I19" s="8"/>
      <c r="J19" s="8"/>
      <c r="K19" s="9" t="s">
        <v>481</v>
      </c>
      <c r="L19" s="9" t="s">
        <v>482</v>
      </c>
      <c r="M19" s="25">
        <v>55000000</v>
      </c>
      <c r="N19" s="25">
        <v>-1980000</v>
      </c>
      <c r="O19" s="25">
        <f>+M19+N19</f>
        <v>53020000</v>
      </c>
      <c r="R19" s="56"/>
      <c r="S19" s="55"/>
    </row>
    <row r="20" spans="2:19" ht="30" hidden="1" customHeight="1" x14ac:dyDescent="0.2">
      <c r="B20" s="7" t="s">
        <v>32</v>
      </c>
      <c r="C20" s="7" t="s">
        <v>33</v>
      </c>
      <c r="D20" s="7"/>
      <c r="E20" s="7"/>
      <c r="F20" s="7"/>
      <c r="G20" s="8">
        <v>20</v>
      </c>
      <c r="H20" s="8">
        <v>112</v>
      </c>
      <c r="I20" s="7"/>
      <c r="J20" s="7"/>
      <c r="K20" s="7" t="s">
        <v>480</v>
      </c>
      <c r="L20" s="7"/>
      <c r="M20" s="24">
        <f>SUM(M21:M24)</f>
        <v>190000000</v>
      </c>
      <c r="N20" s="24">
        <f>SUM(N21:N24)</f>
        <v>1980000</v>
      </c>
      <c r="O20" s="24">
        <f>SUM(O21:O24)</f>
        <v>191980000</v>
      </c>
    </row>
    <row r="21" spans="2:19" x14ac:dyDescent="0.2">
      <c r="B21" s="8" t="s">
        <v>457</v>
      </c>
      <c r="C21" s="8" t="s">
        <v>458</v>
      </c>
      <c r="D21" s="7"/>
      <c r="E21" s="7"/>
      <c r="F21" s="7"/>
      <c r="G21" s="8"/>
      <c r="H21" s="8"/>
      <c r="I21" s="7"/>
      <c r="J21" s="7"/>
      <c r="K21" s="7"/>
      <c r="L21" s="7"/>
      <c r="M21" s="25">
        <v>0</v>
      </c>
      <c r="N21" s="25">
        <v>1980000</v>
      </c>
      <c r="O21" s="25">
        <f>+M21+N21</f>
        <v>1980000</v>
      </c>
    </row>
    <row r="22" spans="2:19" x14ac:dyDescent="0.2">
      <c r="B22" s="8" t="s">
        <v>34</v>
      </c>
      <c r="C22" s="8" t="s">
        <v>35</v>
      </c>
      <c r="D22" s="8"/>
      <c r="E22" s="8"/>
      <c r="F22" s="8"/>
      <c r="G22" s="8">
        <v>20</v>
      </c>
      <c r="H22" s="8">
        <v>112</v>
      </c>
      <c r="I22" s="8"/>
      <c r="J22" s="8"/>
      <c r="K22" s="9" t="s">
        <v>481</v>
      </c>
      <c r="L22" s="9" t="s">
        <v>482</v>
      </c>
      <c r="M22" s="25">
        <v>168000000</v>
      </c>
      <c r="N22" s="25">
        <v>0</v>
      </c>
      <c r="O22" s="25">
        <f t="shared" ref="O22:O49" si="0">+M22+N22</f>
        <v>168000000</v>
      </c>
    </row>
    <row r="23" spans="2:19" x14ac:dyDescent="0.2">
      <c r="B23" s="8" t="s">
        <v>36</v>
      </c>
      <c r="C23" s="8" t="s">
        <v>37</v>
      </c>
      <c r="D23" s="8"/>
      <c r="E23" s="8"/>
      <c r="F23" s="8"/>
      <c r="G23" s="8">
        <v>20</v>
      </c>
      <c r="H23" s="8">
        <v>112</v>
      </c>
      <c r="I23" s="8"/>
      <c r="J23" s="8"/>
      <c r="K23" s="9" t="s">
        <v>481</v>
      </c>
      <c r="L23" s="9" t="s">
        <v>482</v>
      </c>
      <c r="M23" s="25">
        <v>15000000</v>
      </c>
      <c r="N23" s="25">
        <v>0</v>
      </c>
      <c r="O23" s="25">
        <f t="shared" si="0"/>
        <v>15000000</v>
      </c>
    </row>
    <row r="24" spans="2:19" ht="19.5" customHeight="1" x14ac:dyDescent="0.2">
      <c r="B24" s="8" t="s">
        <v>38</v>
      </c>
      <c r="C24" s="8" t="s">
        <v>39</v>
      </c>
      <c r="D24" s="8"/>
      <c r="E24" s="8"/>
      <c r="F24" s="8"/>
      <c r="G24" s="8">
        <v>20</v>
      </c>
      <c r="H24" s="8">
        <v>112</v>
      </c>
      <c r="I24" s="8"/>
      <c r="J24" s="8"/>
      <c r="K24" s="9" t="s">
        <v>481</v>
      </c>
      <c r="L24" s="9" t="s">
        <v>482</v>
      </c>
      <c r="M24" s="25">
        <v>7000000</v>
      </c>
      <c r="N24" s="25">
        <v>0</v>
      </c>
      <c r="O24" s="25">
        <f t="shared" si="0"/>
        <v>7000000</v>
      </c>
    </row>
    <row r="25" spans="2:19" s="46" customFormat="1" ht="15.75" hidden="1" x14ac:dyDescent="0.2">
      <c r="B25" s="7" t="s">
        <v>514</v>
      </c>
      <c r="C25" s="7" t="s">
        <v>1</v>
      </c>
      <c r="D25" s="7"/>
      <c r="E25" s="7"/>
      <c r="F25" s="7"/>
      <c r="G25" s="7"/>
      <c r="H25" s="7"/>
      <c r="I25" s="7"/>
      <c r="J25" s="7"/>
      <c r="K25" s="45"/>
      <c r="L25" s="45"/>
      <c r="M25" s="24">
        <f>+M26</f>
        <v>1500000</v>
      </c>
      <c r="N25" s="24">
        <f>+N26</f>
        <v>0</v>
      </c>
      <c r="O25" s="24">
        <f>+M25+N25</f>
        <v>1500000</v>
      </c>
    </row>
    <row r="26" spans="2:19" x14ac:dyDescent="0.2">
      <c r="B26" s="8" t="s">
        <v>0</v>
      </c>
      <c r="C26" s="8" t="s">
        <v>1</v>
      </c>
      <c r="D26" s="8"/>
      <c r="E26" s="8"/>
      <c r="F26" s="8"/>
      <c r="G26" s="8">
        <v>20</v>
      </c>
      <c r="H26" s="8">
        <v>112</v>
      </c>
      <c r="I26" s="8"/>
      <c r="J26" s="8"/>
      <c r="K26" s="9" t="s">
        <v>481</v>
      </c>
      <c r="L26" s="9" t="s">
        <v>482</v>
      </c>
      <c r="M26" s="25">
        <v>1500000</v>
      </c>
      <c r="N26" s="25">
        <v>0</v>
      </c>
      <c r="O26" s="25">
        <f t="shared" si="0"/>
        <v>1500000</v>
      </c>
    </row>
    <row r="27" spans="2:19" ht="17.25" hidden="1" customHeight="1" x14ac:dyDescent="0.2">
      <c r="B27" s="7" t="s">
        <v>40</v>
      </c>
      <c r="C27" s="7" t="s">
        <v>41</v>
      </c>
      <c r="D27" s="7"/>
      <c r="E27" s="7"/>
      <c r="F27" s="7"/>
      <c r="G27" s="8">
        <v>20</v>
      </c>
      <c r="H27" s="8">
        <v>112</v>
      </c>
      <c r="I27" s="7"/>
      <c r="J27" s="7"/>
      <c r="K27" s="7" t="s">
        <v>480</v>
      </c>
      <c r="L27" s="7"/>
      <c r="M27" s="24">
        <f t="shared" ref="M27" si="1">+M28</f>
        <v>7000000</v>
      </c>
      <c r="N27" s="24">
        <f>+N28</f>
        <v>0</v>
      </c>
      <c r="O27" s="24">
        <f t="shared" si="0"/>
        <v>7000000</v>
      </c>
    </row>
    <row r="28" spans="2:19" ht="18.75" customHeight="1" x14ac:dyDescent="0.2">
      <c r="B28" s="8" t="s">
        <v>42</v>
      </c>
      <c r="C28" s="8" t="s">
        <v>43</v>
      </c>
      <c r="D28" s="8"/>
      <c r="E28" s="8"/>
      <c r="F28" s="8"/>
      <c r="G28" s="8">
        <v>20</v>
      </c>
      <c r="H28" s="8">
        <v>112</v>
      </c>
      <c r="I28" s="8"/>
      <c r="J28" s="8"/>
      <c r="K28" s="9" t="s">
        <v>481</v>
      </c>
      <c r="L28" s="9" t="s">
        <v>483</v>
      </c>
      <c r="M28" s="25">
        <v>7000000</v>
      </c>
      <c r="N28" s="25">
        <v>0</v>
      </c>
      <c r="O28" s="25">
        <f t="shared" si="0"/>
        <v>7000000</v>
      </c>
    </row>
    <row r="29" spans="2:19" hidden="1" x14ac:dyDescent="0.2">
      <c r="B29" s="7" t="s">
        <v>44</v>
      </c>
      <c r="C29" s="7" t="s">
        <v>45</v>
      </c>
      <c r="D29" s="7"/>
      <c r="E29" s="7"/>
      <c r="F29" s="7"/>
      <c r="G29" s="8">
        <v>20</v>
      </c>
      <c r="H29" s="8">
        <v>112</v>
      </c>
      <c r="I29" s="7"/>
      <c r="J29" s="7"/>
      <c r="K29" s="7" t="s">
        <v>480</v>
      </c>
      <c r="L29" s="7"/>
      <c r="M29" s="24">
        <f>SUM(M30:M31)</f>
        <v>5000000</v>
      </c>
      <c r="N29" s="24">
        <f>N30+N31</f>
        <v>0</v>
      </c>
      <c r="O29" s="24">
        <f>O30+O31</f>
        <v>5000000</v>
      </c>
    </row>
    <row r="30" spans="2:19" ht="18.75" customHeight="1" x14ac:dyDescent="0.2">
      <c r="B30" s="8" t="s">
        <v>46</v>
      </c>
      <c r="C30" s="8" t="s">
        <v>47</v>
      </c>
      <c r="D30" s="8"/>
      <c r="E30" s="8"/>
      <c r="F30" s="8"/>
      <c r="G30" s="8">
        <v>20</v>
      </c>
      <c r="H30" s="8">
        <v>112</v>
      </c>
      <c r="I30" s="8"/>
      <c r="J30" s="8"/>
      <c r="K30" s="9" t="s">
        <v>481</v>
      </c>
      <c r="L30" s="9" t="s">
        <v>483</v>
      </c>
      <c r="M30" s="25">
        <v>3500000</v>
      </c>
      <c r="N30" s="25">
        <v>0</v>
      </c>
      <c r="O30" s="25">
        <f>+M30+N30</f>
        <v>3500000</v>
      </c>
    </row>
    <row r="31" spans="2:19" ht="21.75" customHeight="1" x14ac:dyDescent="0.2">
      <c r="B31" s="8" t="s">
        <v>48</v>
      </c>
      <c r="C31" s="8" t="s">
        <v>49</v>
      </c>
      <c r="D31" s="8"/>
      <c r="E31" s="8"/>
      <c r="F31" s="8"/>
      <c r="G31" s="8">
        <v>20</v>
      </c>
      <c r="H31" s="8">
        <v>112</v>
      </c>
      <c r="I31" s="8"/>
      <c r="J31" s="8"/>
      <c r="K31" s="9" t="s">
        <v>481</v>
      </c>
      <c r="L31" s="9" t="s">
        <v>483</v>
      </c>
      <c r="M31" s="25">
        <v>1500000</v>
      </c>
      <c r="N31" s="25">
        <v>0</v>
      </c>
      <c r="O31" s="25">
        <f>+M31+N31</f>
        <v>1500000</v>
      </c>
    </row>
    <row r="32" spans="2:19" ht="17.25" hidden="1" customHeight="1" x14ac:dyDescent="0.2">
      <c r="B32" s="7" t="s">
        <v>50</v>
      </c>
      <c r="C32" s="7" t="s">
        <v>51</v>
      </c>
      <c r="D32" s="7"/>
      <c r="E32" s="7"/>
      <c r="F32" s="7"/>
      <c r="G32" s="8">
        <v>20</v>
      </c>
      <c r="H32" s="8">
        <v>112</v>
      </c>
      <c r="I32" s="7"/>
      <c r="J32" s="7"/>
      <c r="K32" s="7"/>
      <c r="L32" s="7"/>
      <c r="M32" s="24">
        <f>+M33</f>
        <v>16950000</v>
      </c>
      <c r="N32" s="24">
        <f>+N33</f>
        <v>0</v>
      </c>
      <c r="O32" s="24">
        <f>+M32+N32</f>
        <v>16950000</v>
      </c>
    </row>
    <row r="33" spans="2:19" ht="17.25" hidden="1" customHeight="1" x14ac:dyDescent="0.2">
      <c r="B33" s="7" t="s">
        <v>52</v>
      </c>
      <c r="C33" s="7" t="s">
        <v>53</v>
      </c>
      <c r="D33" s="7"/>
      <c r="E33" s="7"/>
      <c r="F33" s="7"/>
      <c r="G33" s="8">
        <v>20</v>
      </c>
      <c r="H33" s="8">
        <v>112</v>
      </c>
      <c r="I33" s="7"/>
      <c r="J33" s="7"/>
      <c r="K33" s="7" t="s">
        <v>480</v>
      </c>
      <c r="L33" s="7"/>
      <c r="M33" s="24">
        <f>SUM(M34:M39)</f>
        <v>16950000</v>
      </c>
      <c r="N33" s="24">
        <f>SUM(N34:N39)</f>
        <v>0</v>
      </c>
      <c r="O33" s="24">
        <f>+M33+N33</f>
        <v>16950000</v>
      </c>
    </row>
    <row r="34" spans="2:19" ht="18" customHeight="1" x14ac:dyDescent="0.2">
      <c r="B34" s="8" t="s">
        <v>54</v>
      </c>
      <c r="C34" s="8" t="s">
        <v>55</v>
      </c>
      <c r="D34" s="8"/>
      <c r="E34" s="8"/>
      <c r="F34" s="8"/>
      <c r="G34" s="8">
        <v>20</v>
      </c>
      <c r="H34" s="8">
        <v>112</v>
      </c>
      <c r="I34" s="8"/>
      <c r="J34" s="8"/>
      <c r="K34" s="9" t="s">
        <v>481</v>
      </c>
      <c r="L34" s="9" t="s">
        <v>483</v>
      </c>
      <c r="M34" s="25">
        <v>500000</v>
      </c>
      <c r="N34" s="25">
        <v>0</v>
      </c>
      <c r="O34" s="25">
        <f t="shared" si="0"/>
        <v>500000</v>
      </c>
      <c r="R34" s="2"/>
      <c r="S34" s="2"/>
    </row>
    <row r="35" spans="2:19" x14ac:dyDescent="0.2">
      <c r="B35" s="8" t="s">
        <v>56</v>
      </c>
      <c r="C35" s="8" t="s">
        <v>57</v>
      </c>
      <c r="D35" s="8"/>
      <c r="E35" s="8"/>
      <c r="F35" s="8"/>
      <c r="G35" s="8">
        <v>20</v>
      </c>
      <c r="H35" s="8">
        <v>112</v>
      </c>
      <c r="I35" s="8"/>
      <c r="J35" s="8"/>
      <c r="K35" s="9" t="s">
        <v>481</v>
      </c>
      <c r="L35" s="9" t="s">
        <v>482</v>
      </c>
      <c r="M35" s="25">
        <v>2400000</v>
      </c>
      <c r="N35" s="25">
        <v>0</v>
      </c>
      <c r="O35" s="25">
        <f t="shared" si="0"/>
        <v>2400000</v>
      </c>
    </row>
    <row r="36" spans="2:19" ht="19.5" customHeight="1" x14ac:dyDescent="0.2">
      <c r="B36" s="8" t="s">
        <v>58</v>
      </c>
      <c r="C36" s="8" t="s">
        <v>59</v>
      </c>
      <c r="D36" s="8"/>
      <c r="E36" s="8"/>
      <c r="F36" s="8"/>
      <c r="G36" s="8">
        <v>20</v>
      </c>
      <c r="H36" s="8">
        <v>112</v>
      </c>
      <c r="I36" s="8"/>
      <c r="J36" s="8"/>
      <c r="K36" s="9" t="s">
        <v>481</v>
      </c>
      <c r="L36" s="9" t="s">
        <v>483</v>
      </c>
      <c r="M36" s="25">
        <v>7000000</v>
      </c>
      <c r="N36" s="25">
        <v>0</v>
      </c>
      <c r="O36" s="25">
        <f t="shared" si="0"/>
        <v>7000000</v>
      </c>
    </row>
    <row r="37" spans="2:19" ht="17.25" customHeight="1" x14ac:dyDescent="0.2">
      <c r="B37" s="8" t="s">
        <v>60</v>
      </c>
      <c r="C37" s="8" t="s">
        <v>61</v>
      </c>
      <c r="D37" s="8"/>
      <c r="E37" s="8"/>
      <c r="F37" s="8"/>
      <c r="G37" s="8">
        <v>20</v>
      </c>
      <c r="H37" s="8">
        <v>112</v>
      </c>
      <c r="I37" s="8"/>
      <c r="J37" s="8"/>
      <c r="K37" s="9" t="s">
        <v>481</v>
      </c>
      <c r="L37" s="9" t="s">
        <v>483</v>
      </c>
      <c r="M37" s="25">
        <v>50000</v>
      </c>
      <c r="N37" s="25">
        <v>0</v>
      </c>
      <c r="O37" s="25">
        <f t="shared" si="0"/>
        <v>50000</v>
      </c>
    </row>
    <row r="38" spans="2:19" ht="17.25" customHeight="1" x14ac:dyDescent="0.2">
      <c r="B38" s="8" t="s">
        <v>542</v>
      </c>
      <c r="C38" s="8" t="s">
        <v>543</v>
      </c>
      <c r="D38" s="8"/>
      <c r="E38" s="8"/>
      <c r="F38" s="8"/>
      <c r="G38" s="8"/>
      <c r="H38" s="8"/>
      <c r="I38" s="8"/>
      <c r="J38" s="8"/>
      <c r="K38" s="9"/>
      <c r="L38" s="9"/>
      <c r="M38" s="25">
        <v>0</v>
      </c>
      <c r="N38" s="25">
        <v>0</v>
      </c>
      <c r="O38" s="25">
        <f t="shared" si="0"/>
        <v>0</v>
      </c>
    </row>
    <row r="39" spans="2:19" ht="19.5" customHeight="1" x14ac:dyDescent="0.2">
      <c r="B39" s="8" t="s">
        <v>62</v>
      </c>
      <c r="C39" s="8" t="s">
        <v>63</v>
      </c>
      <c r="D39" s="8"/>
      <c r="E39" s="8"/>
      <c r="F39" s="8"/>
      <c r="G39" s="8">
        <v>20</v>
      </c>
      <c r="H39" s="8">
        <v>112</v>
      </c>
      <c r="I39" s="8"/>
      <c r="J39" s="8"/>
      <c r="K39" s="9" t="s">
        <v>481</v>
      </c>
      <c r="L39" s="9" t="s">
        <v>483</v>
      </c>
      <c r="M39" s="25">
        <v>7000000</v>
      </c>
      <c r="N39" s="25">
        <v>0</v>
      </c>
      <c r="O39" s="25">
        <f t="shared" si="0"/>
        <v>7000000</v>
      </c>
    </row>
    <row r="40" spans="2:19" hidden="1" x14ac:dyDescent="0.2">
      <c r="B40" s="7" t="s">
        <v>64</v>
      </c>
      <c r="C40" s="7" t="s">
        <v>65</v>
      </c>
      <c r="D40" s="7"/>
      <c r="E40" s="7"/>
      <c r="F40" s="7"/>
      <c r="G40" s="8">
        <v>20</v>
      </c>
      <c r="H40" s="8">
        <v>112</v>
      </c>
      <c r="I40" s="7"/>
      <c r="J40" s="7"/>
      <c r="K40" s="7"/>
      <c r="L40" s="7"/>
      <c r="M40" s="24">
        <f t="shared" ref="M40:N41" si="2">+M41</f>
        <v>200000</v>
      </c>
      <c r="N40" s="24">
        <f t="shared" si="2"/>
        <v>0</v>
      </c>
      <c r="O40" s="24">
        <f t="shared" si="0"/>
        <v>200000</v>
      </c>
    </row>
    <row r="41" spans="2:19" ht="17.25" hidden="1" customHeight="1" x14ac:dyDescent="0.2">
      <c r="B41" s="7" t="s">
        <v>66</v>
      </c>
      <c r="C41" s="7" t="s">
        <v>67</v>
      </c>
      <c r="D41" s="7"/>
      <c r="E41" s="7"/>
      <c r="F41" s="7"/>
      <c r="G41" s="8">
        <v>20</v>
      </c>
      <c r="H41" s="8">
        <v>112</v>
      </c>
      <c r="I41" s="7"/>
      <c r="J41" s="7"/>
      <c r="K41" s="7" t="s">
        <v>480</v>
      </c>
      <c r="L41" s="7"/>
      <c r="M41" s="24">
        <f t="shared" si="2"/>
        <v>200000</v>
      </c>
      <c r="N41" s="24">
        <f t="shared" si="2"/>
        <v>0</v>
      </c>
      <c r="O41" s="24">
        <f t="shared" si="0"/>
        <v>200000</v>
      </c>
    </row>
    <row r="42" spans="2:19" ht="18.75" customHeight="1" x14ac:dyDescent="0.2">
      <c r="B42" s="8" t="s">
        <v>68</v>
      </c>
      <c r="C42" s="8" t="s">
        <v>69</v>
      </c>
      <c r="D42" s="8"/>
      <c r="E42" s="8"/>
      <c r="F42" s="8"/>
      <c r="G42" s="8">
        <v>20</v>
      </c>
      <c r="H42" s="8">
        <v>112</v>
      </c>
      <c r="I42" s="8"/>
      <c r="J42" s="8"/>
      <c r="K42" s="9" t="s">
        <v>481</v>
      </c>
      <c r="L42" s="9" t="s">
        <v>483</v>
      </c>
      <c r="M42" s="25">
        <v>200000</v>
      </c>
      <c r="N42" s="25">
        <v>0</v>
      </c>
      <c r="O42" s="25">
        <f t="shared" si="0"/>
        <v>200000</v>
      </c>
    </row>
    <row r="43" spans="2:19" ht="17.25" hidden="1" customHeight="1" x14ac:dyDescent="0.2">
      <c r="B43" s="7" t="s">
        <v>70</v>
      </c>
      <c r="C43" s="7" t="s">
        <v>71</v>
      </c>
      <c r="D43" s="7"/>
      <c r="E43" s="7"/>
      <c r="F43" s="7"/>
      <c r="G43" s="8">
        <v>20</v>
      </c>
      <c r="H43" s="8">
        <v>112</v>
      </c>
      <c r="I43" s="7"/>
      <c r="J43" s="7"/>
      <c r="K43" s="7"/>
      <c r="L43" s="7"/>
      <c r="M43" s="24">
        <f t="shared" ref="M43" si="3">+M44+M46+M48</f>
        <v>17000000</v>
      </c>
      <c r="N43" s="24">
        <f>+N44+N46+N48</f>
        <v>0</v>
      </c>
      <c r="O43" s="24">
        <f>+M43+N43</f>
        <v>17000000</v>
      </c>
    </row>
    <row r="44" spans="2:19" ht="17.25" hidden="1" customHeight="1" x14ac:dyDescent="0.2">
      <c r="B44" s="7" t="s">
        <v>72</v>
      </c>
      <c r="C44" s="7" t="s">
        <v>73</v>
      </c>
      <c r="D44" s="7"/>
      <c r="E44" s="7"/>
      <c r="F44" s="7"/>
      <c r="G44" s="8">
        <v>20</v>
      </c>
      <c r="H44" s="8">
        <v>112</v>
      </c>
      <c r="I44" s="7"/>
      <c r="J44" s="7"/>
      <c r="K44" s="7" t="s">
        <v>480</v>
      </c>
      <c r="L44" s="7"/>
      <c r="M44" s="24">
        <f t="shared" ref="M44" si="4">+M45</f>
        <v>7000000</v>
      </c>
      <c r="N44" s="24">
        <f>+N45</f>
        <v>0</v>
      </c>
      <c r="O44" s="24">
        <f t="shared" si="0"/>
        <v>7000000</v>
      </c>
    </row>
    <row r="45" spans="2:19" x14ac:dyDescent="0.2">
      <c r="B45" s="8" t="s">
        <v>74</v>
      </c>
      <c r="C45" s="8" t="s">
        <v>73</v>
      </c>
      <c r="D45" s="8"/>
      <c r="E45" s="8"/>
      <c r="F45" s="8"/>
      <c r="G45" s="8">
        <v>20</v>
      </c>
      <c r="H45" s="8">
        <v>112</v>
      </c>
      <c r="I45" s="8"/>
      <c r="J45" s="8"/>
      <c r="K45" s="9" t="s">
        <v>481</v>
      </c>
      <c r="L45" s="9" t="s">
        <v>482</v>
      </c>
      <c r="M45" s="25">
        <v>7000000</v>
      </c>
      <c r="N45" s="25">
        <v>0</v>
      </c>
      <c r="O45" s="25">
        <f t="shared" si="0"/>
        <v>7000000</v>
      </c>
    </row>
    <row r="46" spans="2:19" ht="17.25" hidden="1" customHeight="1" x14ac:dyDescent="0.2">
      <c r="B46" s="7" t="s">
        <v>75</v>
      </c>
      <c r="C46" s="7" t="s">
        <v>76</v>
      </c>
      <c r="D46" s="7"/>
      <c r="E46" s="7"/>
      <c r="F46" s="7"/>
      <c r="G46" s="8">
        <v>20</v>
      </c>
      <c r="H46" s="8">
        <v>112</v>
      </c>
      <c r="I46" s="7"/>
      <c r="J46" s="7"/>
      <c r="K46" s="7" t="s">
        <v>480</v>
      </c>
      <c r="L46" s="7"/>
      <c r="M46" s="24">
        <f t="shared" ref="M46:N46" si="5">+M47</f>
        <v>7000000</v>
      </c>
      <c r="N46" s="24">
        <f t="shared" si="5"/>
        <v>0</v>
      </c>
      <c r="O46" s="24">
        <f t="shared" si="0"/>
        <v>7000000</v>
      </c>
    </row>
    <row r="47" spans="2:19" x14ac:dyDescent="0.2">
      <c r="B47" s="8" t="s">
        <v>77</v>
      </c>
      <c r="C47" s="8" t="s">
        <v>76</v>
      </c>
      <c r="D47" s="8"/>
      <c r="E47" s="8"/>
      <c r="F47" s="8"/>
      <c r="G47" s="8">
        <v>20</v>
      </c>
      <c r="H47" s="8">
        <v>112</v>
      </c>
      <c r="I47" s="8"/>
      <c r="J47" s="8"/>
      <c r="K47" s="9" t="s">
        <v>481</v>
      </c>
      <c r="L47" s="9" t="s">
        <v>482</v>
      </c>
      <c r="M47" s="25">
        <v>7000000</v>
      </c>
      <c r="N47" s="25">
        <v>0</v>
      </c>
      <c r="O47" s="25">
        <f t="shared" si="0"/>
        <v>7000000</v>
      </c>
    </row>
    <row r="48" spans="2:19" ht="17.25" hidden="1" customHeight="1" x14ac:dyDescent="0.2">
      <c r="B48" s="7" t="s">
        <v>78</v>
      </c>
      <c r="C48" s="7" t="s">
        <v>79</v>
      </c>
      <c r="D48" s="7"/>
      <c r="E48" s="7"/>
      <c r="F48" s="7"/>
      <c r="G48" s="8">
        <v>20</v>
      </c>
      <c r="H48" s="8">
        <v>112</v>
      </c>
      <c r="I48" s="7"/>
      <c r="J48" s="7"/>
      <c r="K48" s="7" t="s">
        <v>480</v>
      </c>
      <c r="L48" s="7"/>
      <c r="M48" s="24">
        <f t="shared" ref="M48:N48" si="6">+M49</f>
        <v>3000000</v>
      </c>
      <c r="N48" s="24">
        <f t="shared" si="6"/>
        <v>0</v>
      </c>
      <c r="O48" s="24">
        <f t="shared" si="0"/>
        <v>3000000</v>
      </c>
    </row>
    <row r="49" spans="2:18" ht="33" customHeight="1" x14ac:dyDescent="0.2">
      <c r="B49" s="8" t="s">
        <v>80</v>
      </c>
      <c r="C49" s="8" t="s">
        <v>79</v>
      </c>
      <c r="D49" s="8"/>
      <c r="E49" s="8"/>
      <c r="F49" s="8"/>
      <c r="G49" s="8">
        <v>20</v>
      </c>
      <c r="H49" s="8">
        <v>112</v>
      </c>
      <c r="I49" s="8"/>
      <c r="J49" s="8"/>
      <c r="K49" s="9" t="s">
        <v>481</v>
      </c>
      <c r="L49" s="9" t="s">
        <v>482</v>
      </c>
      <c r="M49" s="25">
        <v>3000000</v>
      </c>
      <c r="N49" s="25">
        <v>0</v>
      </c>
      <c r="O49" s="25">
        <f t="shared" si="0"/>
        <v>3000000</v>
      </c>
    </row>
    <row r="50" spans="2:18" ht="23.25" customHeight="1" x14ac:dyDescent="0.2">
      <c r="B50" s="6">
        <v>2.2000000000000002</v>
      </c>
      <c r="C50" s="7" t="s">
        <v>81</v>
      </c>
      <c r="D50" s="6"/>
      <c r="E50" s="6"/>
      <c r="F50" s="6"/>
      <c r="G50" s="8">
        <v>20</v>
      </c>
      <c r="H50" s="8">
        <v>112</v>
      </c>
      <c r="I50" s="6"/>
      <c r="J50" s="6"/>
      <c r="K50" s="6"/>
      <c r="L50" s="6"/>
      <c r="M50" s="24">
        <f>+M51+M66+M72+M77+M86+M96+M101+M115+M132</f>
        <v>319391313</v>
      </c>
      <c r="N50" s="24">
        <f>+N51+N66+N72+N77+N86+N96+N101+N115+N132</f>
        <v>0</v>
      </c>
      <c r="O50" s="24">
        <f>+M50+N50</f>
        <v>319391313</v>
      </c>
      <c r="R50" s="49"/>
    </row>
    <row r="51" spans="2:18" hidden="1" x14ac:dyDescent="0.2">
      <c r="B51" s="7" t="s">
        <v>82</v>
      </c>
      <c r="C51" s="7" t="s">
        <v>83</v>
      </c>
      <c r="D51" s="7"/>
      <c r="E51" s="7"/>
      <c r="F51" s="7"/>
      <c r="G51" s="8">
        <v>20</v>
      </c>
      <c r="H51" s="8">
        <v>112</v>
      </c>
      <c r="I51" s="7"/>
      <c r="J51" s="7"/>
      <c r="K51" s="7"/>
      <c r="L51" s="7"/>
      <c r="M51" s="24">
        <f>+M52+M54+M56+M58+M60+M62+M64</f>
        <v>5250000</v>
      </c>
      <c r="N51" s="24">
        <f>+N52+N54+N56+N58+N60+N62+N64</f>
        <v>0</v>
      </c>
      <c r="O51" s="24">
        <f t="shared" ref="O51" si="7">+O52+O54+O56+O58</f>
        <v>3200000</v>
      </c>
    </row>
    <row r="52" spans="2:18" hidden="1" x14ac:dyDescent="0.2">
      <c r="B52" s="7" t="s">
        <v>84</v>
      </c>
      <c r="C52" s="7" t="s">
        <v>85</v>
      </c>
      <c r="D52" s="7"/>
      <c r="E52" s="7"/>
      <c r="F52" s="7"/>
      <c r="G52" s="8">
        <v>20</v>
      </c>
      <c r="H52" s="8">
        <v>112</v>
      </c>
      <c r="I52" s="7"/>
      <c r="J52" s="7"/>
      <c r="K52" s="7" t="s">
        <v>480</v>
      </c>
      <c r="L52" s="7"/>
      <c r="M52" s="24">
        <f t="shared" ref="M52:O52" si="8">+M53</f>
        <v>100000</v>
      </c>
      <c r="N52" s="24">
        <f t="shared" si="8"/>
        <v>0</v>
      </c>
      <c r="O52" s="24">
        <f t="shared" si="8"/>
        <v>100000</v>
      </c>
    </row>
    <row r="53" spans="2:18" ht="17.25" customHeight="1" x14ac:dyDescent="0.2">
      <c r="B53" s="8" t="s">
        <v>86</v>
      </c>
      <c r="C53" s="8" t="s">
        <v>85</v>
      </c>
      <c r="D53" s="8"/>
      <c r="E53" s="8"/>
      <c r="F53" s="8"/>
      <c r="G53" s="8">
        <v>20</v>
      </c>
      <c r="H53" s="8">
        <v>112</v>
      </c>
      <c r="I53" s="8"/>
      <c r="J53" s="8"/>
      <c r="K53" s="9" t="s">
        <v>481</v>
      </c>
      <c r="L53" s="9" t="s">
        <v>482</v>
      </c>
      <c r="M53" s="25">
        <v>100000</v>
      </c>
      <c r="N53" s="25">
        <v>0</v>
      </c>
      <c r="O53" s="25">
        <f t="shared" ref="O53:O120" si="9">+M53+N53</f>
        <v>100000</v>
      </c>
    </row>
    <row r="54" spans="2:18" ht="17.25" hidden="1" customHeight="1" x14ac:dyDescent="0.2">
      <c r="B54" s="7" t="s">
        <v>87</v>
      </c>
      <c r="C54" s="7" t="s">
        <v>88</v>
      </c>
      <c r="D54" s="7"/>
      <c r="E54" s="7"/>
      <c r="F54" s="7"/>
      <c r="G54" s="8">
        <v>20</v>
      </c>
      <c r="H54" s="8">
        <v>112</v>
      </c>
      <c r="I54" s="7"/>
      <c r="J54" s="7"/>
      <c r="K54" s="7" t="s">
        <v>480</v>
      </c>
      <c r="L54" s="7"/>
      <c r="M54" s="24">
        <f t="shared" ref="M54:N54" si="10">+M55</f>
        <v>2500000</v>
      </c>
      <c r="N54" s="24">
        <f t="shared" si="10"/>
        <v>0</v>
      </c>
      <c r="O54" s="24">
        <f t="shared" si="9"/>
        <v>2500000</v>
      </c>
    </row>
    <row r="55" spans="2:18" ht="15.75" customHeight="1" x14ac:dyDescent="0.2">
      <c r="B55" s="8" t="s">
        <v>89</v>
      </c>
      <c r="C55" s="8" t="s">
        <v>88</v>
      </c>
      <c r="D55" s="8"/>
      <c r="E55" s="8"/>
      <c r="F55" s="8"/>
      <c r="G55" s="8">
        <v>20</v>
      </c>
      <c r="H55" s="8">
        <v>112</v>
      </c>
      <c r="I55" s="8"/>
      <c r="J55" s="8"/>
      <c r="K55" s="9" t="s">
        <v>481</v>
      </c>
      <c r="L55" s="9" t="s">
        <v>482</v>
      </c>
      <c r="M55" s="25">
        <v>2500000</v>
      </c>
      <c r="N55" s="25">
        <v>0</v>
      </c>
      <c r="O55" s="25">
        <f t="shared" si="9"/>
        <v>2500000</v>
      </c>
    </row>
    <row r="56" spans="2:18" ht="3.75" customHeight="1" x14ac:dyDescent="0.2">
      <c r="B56" s="7" t="s">
        <v>90</v>
      </c>
      <c r="C56" s="7" t="s">
        <v>91</v>
      </c>
      <c r="D56" s="7"/>
      <c r="E56" s="7"/>
      <c r="F56" s="7"/>
      <c r="G56" s="8">
        <v>20</v>
      </c>
      <c r="H56" s="8">
        <v>112</v>
      </c>
      <c r="I56" s="7"/>
      <c r="J56" s="7"/>
      <c r="K56" s="7" t="s">
        <v>480</v>
      </c>
      <c r="L56" s="7"/>
      <c r="M56" s="24">
        <f t="shared" ref="M56:N56" si="11">+M57</f>
        <v>100000</v>
      </c>
      <c r="N56" s="24">
        <f t="shared" si="11"/>
        <v>0</v>
      </c>
      <c r="O56" s="24">
        <f t="shared" si="9"/>
        <v>100000</v>
      </c>
    </row>
    <row r="57" spans="2:18" ht="17.25" customHeight="1" x14ac:dyDescent="0.2">
      <c r="B57" s="8" t="s">
        <v>92</v>
      </c>
      <c r="C57" s="8" t="s">
        <v>91</v>
      </c>
      <c r="D57" s="8"/>
      <c r="E57" s="8"/>
      <c r="F57" s="8"/>
      <c r="G57" s="8">
        <v>20</v>
      </c>
      <c r="H57" s="8">
        <v>112</v>
      </c>
      <c r="I57" s="8"/>
      <c r="J57" s="8"/>
      <c r="K57" s="9" t="s">
        <v>481</v>
      </c>
      <c r="L57" s="9" t="s">
        <v>482</v>
      </c>
      <c r="M57" s="25">
        <v>100000</v>
      </c>
      <c r="N57" s="25">
        <v>0</v>
      </c>
      <c r="O57" s="25">
        <f t="shared" si="9"/>
        <v>100000</v>
      </c>
    </row>
    <row r="58" spans="2:18" ht="17.25" hidden="1" customHeight="1" x14ac:dyDescent="0.2">
      <c r="B58" s="7" t="s">
        <v>93</v>
      </c>
      <c r="C58" s="7" t="s">
        <v>94</v>
      </c>
      <c r="D58" s="7"/>
      <c r="E58" s="7"/>
      <c r="F58" s="7"/>
      <c r="G58" s="8">
        <v>20</v>
      </c>
      <c r="H58" s="8">
        <v>112</v>
      </c>
      <c r="I58" s="7"/>
      <c r="J58" s="7"/>
      <c r="K58" s="7" t="s">
        <v>480</v>
      </c>
      <c r="L58" s="7"/>
      <c r="M58" s="24">
        <f t="shared" ref="M58:N58" si="12">+M59</f>
        <v>500000</v>
      </c>
      <c r="N58" s="24">
        <f t="shared" si="12"/>
        <v>0</v>
      </c>
      <c r="O58" s="24">
        <f t="shared" si="9"/>
        <v>500000</v>
      </c>
    </row>
    <row r="59" spans="2:18" ht="18.75" customHeight="1" x14ac:dyDescent="0.2">
      <c r="B59" s="8" t="s">
        <v>95</v>
      </c>
      <c r="C59" s="8" t="s">
        <v>94</v>
      </c>
      <c r="D59" s="8"/>
      <c r="E59" s="8"/>
      <c r="F59" s="8"/>
      <c r="G59" s="8">
        <v>20</v>
      </c>
      <c r="H59" s="8">
        <v>112</v>
      </c>
      <c r="I59" s="8"/>
      <c r="J59" s="8"/>
      <c r="K59" s="9" t="s">
        <v>481</v>
      </c>
      <c r="L59" s="9" t="s">
        <v>482</v>
      </c>
      <c r="M59" s="25">
        <v>500000</v>
      </c>
      <c r="N59" s="25">
        <v>0</v>
      </c>
      <c r="O59" s="25">
        <f t="shared" si="9"/>
        <v>500000</v>
      </c>
    </row>
    <row r="60" spans="2:18" ht="17.25" hidden="1" customHeight="1" x14ac:dyDescent="0.2">
      <c r="B60" s="7" t="s">
        <v>2</v>
      </c>
      <c r="C60" s="7" t="s">
        <v>8</v>
      </c>
      <c r="D60" s="7"/>
      <c r="E60" s="7"/>
      <c r="F60" s="7"/>
      <c r="G60" s="8">
        <v>20</v>
      </c>
      <c r="H60" s="8">
        <v>112</v>
      </c>
      <c r="I60" s="7"/>
      <c r="J60" s="7"/>
      <c r="K60" s="7" t="s">
        <v>480</v>
      </c>
      <c r="L60" s="7"/>
      <c r="M60" s="24">
        <f t="shared" ref="M60:N60" si="13">+M61</f>
        <v>1500000</v>
      </c>
      <c r="N60" s="24">
        <f t="shared" si="13"/>
        <v>0</v>
      </c>
      <c r="O60" s="24">
        <f t="shared" si="9"/>
        <v>1500000</v>
      </c>
    </row>
    <row r="61" spans="2:18" ht="19.5" customHeight="1" x14ac:dyDescent="0.2">
      <c r="B61" s="8" t="s">
        <v>5</v>
      </c>
      <c r="C61" s="8" t="s">
        <v>545</v>
      </c>
      <c r="D61" s="8"/>
      <c r="E61" s="8"/>
      <c r="F61" s="8"/>
      <c r="G61" s="8">
        <v>20</v>
      </c>
      <c r="H61" s="8">
        <v>112</v>
      </c>
      <c r="I61" s="8"/>
      <c r="J61" s="8"/>
      <c r="K61" s="9" t="s">
        <v>481</v>
      </c>
      <c r="L61" s="9" t="s">
        <v>482</v>
      </c>
      <c r="M61" s="25">
        <v>1500000</v>
      </c>
      <c r="N61" s="25">
        <v>0</v>
      </c>
      <c r="O61" s="25">
        <f t="shared" si="9"/>
        <v>1500000</v>
      </c>
    </row>
    <row r="62" spans="2:18" ht="17.25" hidden="1" customHeight="1" x14ac:dyDescent="0.2">
      <c r="B62" s="7" t="s">
        <v>3</v>
      </c>
      <c r="C62" s="7" t="s">
        <v>10</v>
      </c>
      <c r="D62" s="7"/>
      <c r="E62" s="7"/>
      <c r="F62" s="7"/>
      <c r="G62" s="8">
        <v>20</v>
      </c>
      <c r="H62" s="8">
        <v>112</v>
      </c>
      <c r="I62" s="7"/>
      <c r="J62" s="7"/>
      <c r="K62" s="7" t="s">
        <v>480</v>
      </c>
      <c r="L62" s="7"/>
      <c r="M62" s="24">
        <f>+M63</f>
        <v>400000</v>
      </c>
      <c r="N62" s="24">
        <f>+N63</f>
        <v>0</v>
      </c>
      <c r="O62" s="24">
        <f t="shared" si="9"/>
        <v>400000</v>
      </c>
    </row>
    <row r="63" spans="2:18" ht="18.75" customHeight="1" x14ac:dyDescent="0.2">
      <c r="B63" s="8" t="s">
        <v>6</v>
      </c>
      <c r="C63" s="8" t="s">
        <v>10</v>
      </c>
      <c r="D63" s="8"/>
      <c r="E63" s="8"/>
      <c r="F63" s="8"/>
      <c r="G63" s="8">
        <v>20</v>
      </c>
      <c r="H63" s="8">
        <v>112</v>
      </c>
      <c r="I63" s="8"/>
      <c r="J63" s="8"/>
      <c r="K63" s="9" t="s">
        <v>481</v>
      </c>
      <c r="L63" s="9" t="s">
        <v>482</v>
      </c>
      <c r="M63" s="25">
        <v>400000</v>
      </c>
      <c r="N63" s="25">
        <v>0</v>
      </c>
      <c r="O63" s="25">
        <f t="shared" si="9"/>
        <v>400000</v>
      </c>
    </row>
    <row r="64" spans="2:18" ht="17.25" hidden="1" customHeight="1" x14ac:dyDescent="0.2">
      <c r="B64" s="7" t="s">
        <v>4</v>
      </c>
      <c r="C64" s="7" t="s">
        <v>12</v>
      </c>
      <c r="D64" s="7"/>
      <c r="E64" s="7"/>
      <c r="F64" s="7"/>
      <c r="G64" s="8">
        <v>20</v>
      </c>
      <c r="H64" s="8">
        <v>112</v>
      </c>
      <c r="I64" s="7"/>
      <c r="J64" s="7"/>
      <c r="K64" s="7" t="s">
        <v>480</v>
      </c>
      <c r="L64" s="7"/>
      <c r="M64" s="24">
        <f t="shared" ref="M64:N64" si="14">+M65</f>
        <v>150000</v>
      </c>
      <c r="N64" s="24">
        <f t="shared" si="14"/>
        <v>0</v>
      </c>
      <c r="O64" s="24">
        <f t="shared" si="9"/>
        <v>150000</v>
      </c>
    </row>
    <row r="65" spans="2:15" ht="21" customHeight="1" x14ac:dyDescent="0.2">
      <c r="B65" s="8" t="s">
        <v>7</v>
      </c>
      <c r="C65" s="8" t="s">
        <v>12</v>
      </c>
      <c r="D65" s="8"/>
      <c r="E65" s="8"/>
      <c r="F65" s="8"/>
      <c r="G65" s="8">
        <v>20</v>
      </c>
      <c r="H65" s="8">
        <v>112</v>
      </c>
      <c r="I65" s="8"/>
      <c r="J65" s="8"/>
      <c r="K65" s="9" t="s">
        <v>481</v>
      </c>
      <c r="L65" s="9" t="s">
        <v>482</v>
      </c>
      <c r="M65" s="25">
        <v>150000</v>
      </c>
      <c r="N65" s="25">
        <v>0</v>
      </c>
      <c r="O65" s="25">
        <f>+M65+N65</f>
        <v>150000</v>
      </c>
    </row>
    <row r="66" spans="2:15" hidden="1" x14ac:dyDescent="0.2">
      <c r="B66" s="7" t="s">
        <v>96</v>
      </c>
      <c r="C66" s="7" t="s">
        <v>97</v>
      </c>
      <c r="D66" s="7"/>
      <c r="E66" s="7"/>
      <c r="F66" s="7"/>
      <c r="G66" s="8">
        <v>20</v>
      </c>
      <c r="H66" s="8">
        <v>112</v>
      </c>
      <c r="I66" s="77" t="s">
        <v>484</v>
      </c>
      <c r="J66" s="7"/>
      <c r="K66" s="7"/>
      <c r="L66" s="7"/>
      <c r="M66" s="24">
        <f t="shared" ref="M66" si="15">+M67+M70</f>
        <v>1500000</v>
      </c>
      <c r="N66" s="24">
        <f>+N67+N70</f>
        <v>0</v>
      </c>
      <c r="O66" s="24">
        <f t="shared" si="9"/>
        <v>1500000</v>
      </c>
    </row>
    <row r="67" spans="2:15" hidden="1" x14ac:dyDescent="0.2">
      <c r="B67" s="7" t="s">
        <v>98</v>
      </c>
      <c r="C67" s="7" t="s">
        <v>99</v>
      </c>
      <c r="D67" s="7"/>
      <c r="E67" s="7"/>
      <c r="F67" s="7"/>
      <c r="G67" s="8">
        <v>20</v>
      </c>
      <c r="H67" s="8">
        <v>112</v>
      </c>
      <c r="I67" s="77"/>
      <c r="J67" s="7"/>
      <c r="K67" s="7" t="s">
        <v>480</v>
      </c>
      <c r="L67" s="7"/>
      <c r="M67" s="24">
        <f>+M68+M69</f>
        <v>500000</v>
      </c>
      <c r="N67" s="24">
        <f>+N68+N69</f>
        <v>0</v>
      </c>
      <c r="O67" s="24">
        <f t="shared" si="9"/>
        <v>500000</v>
      </c>
    </row>
    <row r="68" spans="2:15" ht="18" customHeight="1" x14ac:dyDescent="0.2">
      <c r="B68" s="8" t="s">
        <v>100</v>
      </c>
      <c r="C68" s="8" t="s">
        <v>99</v>
      </c>
      <c r="D68" s="8"/>
      <c r="E68" s="8"/>
      <c r="F68" s="8"/>
      <c r="G68" s="8">
        <v>20</v>
      </c>
      <c r="H68" s="8">
        <v>112</v>
      </c>
      <c r="I68" s="8"/>
      <c r="J68" s="8"/>
      <c r="K68" s="9" t="s">
        <v>481</v>
      </c>
      <c r="L68" s="9" t="s">
        <v>483</v>
      </c>
      <c r="M68" s="25">
        <v>500000</v>
      </c>
      <c r="N68" s="25">
        <v>0</v>
      </c>
      <c r="O68" s="25">
        <f t="shared" si="9"/>
        <v>500000</v>
      </c>
    </row>
    <row r="69" spans="2:15" ht="18" customHeight="1" x14ac:dyDescent="0.2">
      <c r="B69" s="8" t="s">
        <v>511</v>
      </c>
      <c r="C69" s="8" t="s">
        <v>512</v>
      </c>
      <c r="D69" s="7"/>
      <c r="E69" s="7"/>
      <c r="F69" s="7"/>
      <c r="G69" s="8"/>
      <c r="H69" s="8"/>
      <c r="I69" s="7"/>
      <c r="J69" s="7"/>
      <c r="K69" s="7"/>
      <c r="L69" s="7"/>
      <c r="M69" s="24">
        <v>0</v>
      </c>
      <c r="N69" s="25">
        <v>0</v>
      </c>
      <c r="O69" s="25">
        <f>+M69+N69</f>
        <v>0</v>
      </c>
    </row>
    <row r="70" spans="2:15" ht="17.25" hidden="1" customHeight="1" x14ac:dyDescent="0.2">
      <c r="B70" s="7" t="s">
        <v>101</v>
      </c>
      <c r="C70" s="7" t="s">
        <v>102</v>
      </c>
      <c r="D70" s="7"/>
      <c r="E70" s="7"/>
      <c r="F70" s="7"/>
      <c r="G70" s="8">
        <v>20</v>
      </c>
      <c r="H70" s="8">
        <v>112</v>
      </c>
      <c r="I70" s="7"/>
      <c r="J70" s="7"/>
      <c r="K70" s="7" t="s">
        <v>480</v>
      </c>
      <c r="L70" s="7"/>
      <c r="M70" s="24">
        <f t="shared" ref="M70:N70" si="16">+M71</f>
        <v>1000000</v>
      </c>
      <c r="N70" s="24">
        <f t="shared" si="16"/>
        <v>0</v>
      </c>
      <c r="O70" s="24">
        <f>+M70+N70</f>
        <v>1000000</v>
      </c>
    </row>
    <row r="71" spans="2:15" ht="18.75" customHeight="1" x14ac:dyDescent="0.2">
      <c r="B71" s="8" t="s">
        <v>103</v>
      </c>
      <c r="C71" s="8" t="s">
        <v>102</v>
      </c>
      <c r="D71" s="8"/>
      <c r="E71" s="8"/>
      <c r="F71" s="8"/>
      <c r="G71" s="8">
        <v>20</v>
      </c>
      <c r="H71" s="8">
        <v>112</v>
      </c>
      <c r="I71" s="8"/>
      <c r="J71" s="8"/>
      <c r="K71" s="9" t="s">
        <v>481</v>
      </c>
      <c r="L71" s="9" t="s">
        <v>483</v>
      </c>
      <c r="M71" s="25">
        <v>1000000</v>
      </c>
      <c r="N71" s="25">
        <v>0</v>
      </c>
      <c r="O71" s="25">
        <f t="shared" si="9"/>
        <v>1000000</v>
      </c>
    </row>
    <row r="72" spans="2:15" hidden="1" x14ac:dyDescent="0.2">
      <c r="B72" s="7" t="s">
        <v>104</v>
      </c>
      <c r="C72" s="7" t="s">
        <v>105</v>
      </c>
      <c r="D72" s="7"/>
      <c r="E72" s="7"/>
      <c r="F72" s="7"/>
      <c r="G72" s="8">
        <v>20</v>
      </c>
      <c r="H72" s="8">
        <v>112</v>
      </c>
      <c r="I72" s="77" t="s">
        <v>485</v>
      </c>
      <c r="J72" s="7"/>
      <c r="K72" s="7"/>
      <c r="L72" s="7"/>
      <c r="M72" s="24">
        <f>+M73+M75</f>
        <v>15050000</v>
      </c>
      <c r="N72" s="24">
        <f t="shared" ref="N72" si="17">+N73+N75</f>
        <v>0</v>
      </c>
      <c r="O72" s="24">
        <f>+M72+N72</f>
        <v>15050000</v>
      </c>
    </row>
    <row r="73" spans="2:15" ht="17.25" hidden="1" customHeight="1" x14ac:dyDescent="0.2">
      <c r="B73" s="7" t="s">
        <v>106</v>
      </c>
      <c r="C73" s="7" t="s">
        <v>107</v>
      </c>
      <c r="D73" s="7"/>
      <c r="E73" s="7"/>
      <c r="F73" s="7"/>
      <c r="G73" s="8">
        <v>20</v>
      </c>
      <c r="H73" s="8">
        <v>112</v>
      </c>
      <c r="I73" s="77"/>
      <c r="J73" s="7"/>
      <c r="K73" s="7" t="s">
        <v>480</v>
      </c>
      <c r="L73" s="7"/>
      <c r="M73" s="24">
        <f t="shared" ref="M73:N73" si="18">+M74</f>
        <v>15000000</v>
      </c>
      <c r="N73" s="24">
        <f t="shared" si="18"/>
        <v>0</v>
      </c>
      <c r="O73" s="24">
        <f>+M73+N73</f>
        <v>15000000</v>
      </c>
    </row>
    <row r="74" spans="2:15" ht="17.25" customHeight="1" x14ac:dyDescent="0.2">
      <c r="B74" s="8" t="s">
        <v>108</v>
      </c>
      <c r="C74" s="8" t="s">
        <v>107</v>
      </c>
      <c r="D74" s="8"/>
      <c r="E74" s="8"/>
      <c r="F74" s="8"/>
      <c r="G74" s="8">
        <v>20</v>
      </c>
      <c r="H74" s="8">
        <v>112</v>
      </c>
      <c r="I74" s="8"/>
      <c r="J74" s="8"/>
      <c r="K74" s="9" t="s">
        <v>481</v>
      </c>
      <c r="L74" s="9" t="s">
        <v>482</v>
      </c>
      <c r="M74" s="25">
        <v>15000000</v>
      </c>
      <c r="N74" s="25">
        <v>0</v>
      </c>
      <c r="O74" s="25">
        <f>+M74+N74</f>
        <v>15000000</v>
      </c>
    </row>
    <row r="75" spans="2:15" ht="17.25" hidden="1" customHeight="1" x14ac:dyDescent="0.2">
      <c r="B75" s="7" t="s">
        <v>109</v>
      </c>
      <c r="C75" s="7" t="s">
        <v>110</v>
      </c>
      <c r="D75" s="7"/>
      <c r="E75" s="7"/>
      <c r="F75" s="7"/>
      <c r="G75" s="8">
        <v>20</v>
      </c>
      <c r="H75" s="8">
        <v>112</v>
      </c>
      <c r="I75" s="7"/>
      <c r="J75" s="7"/>
      <c r="K75" s="7" t="s">
        <v>480</v>
      </c>
      <c r="L75" s="7"/>
      <c r="M75" s="24">
        <f>+M76</f>
        <v>50000</v>
      </c>
      <c r="N75" s="24">
        <f>+N76</f>
        <v>0</v>
      </c>
      <c r="O75" s="24">
        <f>+M75+N75</f>
        <v>50000</v>
      </c>
    </row>
    <row r="76" spans="2:15" ht="18" customHeight="1" x14ac:dyDescent="0.2">
      <c r="B76" s="8" t="s">
        <v>111</v>
      </c>
      <c r="C76" s="8" t="s">
        <v>112</v>
      </c>
      <c r="D76" s="8"/>
      <c r="E76" s="8"/>
      <c r="F76" s="8"/>
      <c r="G76" s="8">
        <v>20</v>
      </c>
      <c r="H76" s="8">
        <v>112</v>
      </c>
      <c r="I76" s="8"/>
      <c r="J76" s="8"/>
      <c r="K76" s="9" t="s">
        <v>481</v>
      </c>
      <c r="L76" s="9" t="s">
        <v>483</v>
      </c>
      <c r="M76" s="25">
        <v>50000</v>
      </c>
      <c r="N76" s="25">
        <v>0</v>
      </c>
      <c r="O76" s="25">
        <f>+M76+N76</f>
        <v>50000</v>
      </c>
    </row>
    <row r="77" spans="2:15" hidden="1" x14ac:dyDescent="0.2">
      <c r="B77" s="7" t="s">
        <v>113</v>
      </c>
      <c r="C77" s="7" t="s">
        <v>114</v>
      </c>
      <c r="D77" s="7"/>
      <c r="E77" s="7"/>
      <c r="F77" s="7"/>
      <c r="G77" s="8">
        <v>20</v>
      </c>
      <c r="H77" s="8">
        <v>112</v>
      </c>
      <c r="I77" s="7"/>
      <c r="J77" s="7"/>
      <c r="K77" s="7"/>
      <c r="L77" s="7"/>
      <c r="M77" s="24">
        <f t="shared" ref="M77:N77" si="19">+M78+M80+M82+M84</f>
        <v>1880000</v>
      </c>
      <c r="N77" s="24">
        <f t="shared" si="19"/>
        <v>0</v>
      </c>
      <c r="O77" s="24">
        <f t="shared" si="9"/>
        <v>1880000</v>
      </c>
    </row>
    <row r="78" spans="2:15" ht="17.25" hidden="1" customHeight="1" x14ac:dyDescent="0.2">
      <c r="B78" s="7" t="s">
        <v>115</v>
      </c>
      <c r="C78" s="7" t="s">
        <v>116</v>
      </c>
      <c r="D78" s="7"/>
      <c r="E78" s="7"/>
      <c r="F78" s="7"/>
      <c r="G78" s="8">
        <v>20</v>
      </c>
      <c r="H78" s="8">
        <v>112</v>
      </c>
      <c r="I78" s="7"/>
      <c r="J78" s="7"/>
      <c r="K78" s="7" t="s">
        <v>480</v>
      </c>
      <c r="L78" s="7"/>
      <c r="M78" s="24">
        <f t="shared" ref="M78:N78" si="20">+M79</f>
        <v>600000</v>
      </c>
      <c r="N78" s="24">
        <f t="shared" si="20"/>
        <v>0</v>
      </c>
      <c r="O78" s="24">
        <f t="shared" si="9"/>
        <v>600000</v>
      </c>
    </row>
    <row r="79" spans="2:15" ht="18.75" customHeight="1" x14ac:dyDescent="0.2">
      <c r="B79" s="8" t="s">
        <v>117</v>
      </c>
      <c r="C79" s="8" t="s">
        <v>116</v>
      </c>
      <c r="D79" s="8"/>
      <c r="E79" s="8"/>
      <c r="F79" s="8"/>
      <c r="G79" s="8">
        <v>20</v>
      </c>
      <c r="H79" s="8">
        <v>112</v>
      </c>
      <c r="I79" s="8"/>
      <c r="J79" s="8"/>
      <c r="K79" s="9" t="s">
        <v>481</v>
      </c>
      <c r="L79" s="9" t="s">
        <v>482</v>
      </c>
      <c r="M79" s="25">
        <v>600000</v>
      </c>
      <c r="N79" s="25">
        <v>0</v>
      </c>
      <c r="O79" s="25">
        <f t="shared" si="9"/>
        <v>600000</v>
      </c>
    </row>
    <row r="80" spans="2:15" ht="17.25" hidden="1" customHeight="1" x14ac:dyDescent="0.2">
      <c r="B80" s="7" t="s">
        <v>118</v>
      </c>
      <c r="C80" s="7" t="s">
        <v>119</v>
      </c>
      <c r="D80" s="7"/>
      <c r="E80" s="7"/>
      <c r="F80" s="7"/>
      <c r="G80" s="8">
        <v>20</v>
      </c>
      <c r="H80" s="8">
        <v>112</v>
      </c>
      <c r="I80" s="7"/>
      <c r="J80" s="7"/>
      <c r="K80" s="7" t="s">
        <v>480</v>
      </c>
      <c r="L80" s="7"/>
      <c r="M80" s="24">
        <f t="shared" ref="M80:N80" si="21">+M81</f>
        <v>250000</v>
      </c>
      <c r="N80" s="24">
        <f t="shared" si="21"/>
        <v>0</v>
      </c>
      <c r="O80" s="24">
        <f t="shared" si="9"/>
        <v>250000</v>
      </c>
    </row>
    <row r="81" spans="2:18" ht="18" customHeight="1" x14ac:dyDescent="0.2">
      <c r="B81" s="8" t="s">
        <v>120</v>
      </c>
      <c r="C81" s="8" t="s">
        <v>119</v>
      </c>
      <c r="D81" s="8"/>
      <c r="E81" s="8"/>
      <c r="F81" s="8"/>
      <c r="G81" s="8">
        <v>20</v>
      </c>
      <c r="H81" s="8">
        <v>112</v>
      </c>
      <c r="I81" s="8"/>
      <c r="J81" s="8"/>
      <c r="K81" s="9" t="s">
        <v>481</v>
      </c>
      <c r="L81" s="9" t="s">
        <v>483</v>
      </c>
      <c r="M81" s="25">
        <v>250000</v>
      </c>
      <c r="N81" s="25">
        <v>0</v>
      </c>
      <c r="O81" s="25">
        <f t="shared" si="9"/>
        <v>250000</v>
      </c>
    </row>
    <row r="82" spans="2:18" ht="17.25" hidden="1" customHeight="1" x14ac:dyDescent="0.2">
      <c r="B82" s="7" t="s">
        <v>121</v>
      </c>
      <c r="C82" s="7" t="s">
        <v>122</v>
      </c>
      <c r="D82" s="7"/>
      <c r="E82" s="7"/>
      <c r="F82" s="7"/>
      <c r="G82" s="8">
        <v>20</v>
      </c>
      <c r="H82" s="8">
        <v>112</v>
      </c>
      <c r="I82" s="7"/>
      <c r="J82" s="7"/>
      <c r="K82" s="7" t="s">
        <v>480</v>
      </c>
      <c r="L82" s="7"/>
      <c r="M82" s="24">
        <f t="shared" ref="M82" si="22">+M83</f>
        <v>30000</v>
      </c>
      <c r="N82" s="24"/>
      <c r="O82" s="24">
        <f t="shared" si="9"/>
        <v>30000</v>
      </c>
    </row>
    <row r="83" spans="2:18" ht="18" customHeight="1" x14ac:dyDescent="0.2">
      <c r="B83" s="8" t="s">
        <v>123</v>
      </c>
      <c r="C83" s="8" t="s">
        <v>122</v>
      </c>
      <c r="D83" s="8"/>
      <c r="E83" s="8"/>
      <c r="F83" s="8"/>
      <c r="G83" s="8">
        <v>20</v>
      </c>
      <c r="H83" s="8">
        <v>112</v>
      </c>
      <c r="I83" s="8"/>
      <c r="J83" s="8"/>
      <c r="K83" s="9" t="s">
        <v>481</v>
      </c>
      <c r="L83" s="9" t="s">
        <v>483</v>
      </c>
      <c r="M83" s="25">
        <v>30000</v>
      </c>
      <c r="N83" s="25">
        <v>0</v>
      </c>
      <c r="O83" s="25">
        <f t="shared" si="9"/>
        <v>30000</v>
      </c>
    </row>
    <row r="84" spans="2:18" ht="17.25" hidden="1" customHeight="1" x14ac:dyDescent="0.2">
      <c r="B84" s="7" t="s">
        <v>124</v>
      </c>
      <c r="C84" s="7" t="s">
        <v>125</v>
      </c>
      <c r="D84" s="7"/>
      <c r="E84" s="7"/>
      <c r="F84" s="7"/>
      <c r="G84" s="8">
        <v>20</v>
      </c>
      <c r="H84" s="8">
        <v>112</v>
      </c>
      <c r="I84" s="7"/>
      <c r="J84" s="7"/>
      <c r="K84" s="7" t="s">
        <v>480</v>
      </c>
      <c r="L84" s="7"/>
      <c r="M84" s="24">
        <f t="shared" ref="M84" si="23">+M85</f>
        <v>1000000</v>
      </c>
      <c r="N84" s="24">
        <f>+N85</f>
        <v>0</v>
      </c>
      <c r="O84" s="24">
        <f t="shared" si="9"/>
        <v>1000000</v>
      </c>
    </row>
    <row r="85" spans="2:18" ht="18" customHeight="1" x14ac:dyDescent="0.2">
      <c r="B85" s="8" t="s">
        <v>126</v>
      </c>
      <c r="C85" s="8" t="s">
        <v>125</v>
      </c>
      <c r="D85" s="8"/>
      <c r="E85" s="8"/>
      <c r="F85" s="8"/>
      <c r="G85" s="8">
        <v>20</v>
      </c>
      <c r="H85" s="8">
        <v>112</v>
      </c>
      <c r="I85" s="8"/>
      <c r="J85" s="8"/>
      <c r="K85" s="9" t="s">
        <v>481</v>
      </c>
      <c r="L85" s="9" t="s">
        <v>483</v>
      </c>
      <c r="M85" s="25">
        <v>1000000</v>
      </c>
      <c r="N85" s="25">
        <v>0</v>
      </c>
      <c r="O85" s="25">
        <f t="shared" si="9"/>
        <v>1000000</v>
      </c>
    </row>
    <row r="86" spans="2:18" hidden="1" x14ac:dyDescent="0.2">
      <c r="B86" s="7" t="s">
        <v>127</v>
      </c>
      <c r="C86" s="7" t="s">
        <v>128</v>
      </c>
      <c r="D86" s="7"/>
      <c r="E86" s="7"/>
      <c r="F86" s="7"/>
      <c r="G86" s="8">
        <v>20</v>
      </c>
      <c r="H86" s="8">
        <v>112</v>
      </c>
      <c r="I86" s="7"/>
      <c r="J86" s="7"/>
      <c r="K86" s="7"/>
      <c r="L86" s="7"/>
      <c r="M86" s="24">
        <f>+M87+M90+M92+M94</f>
        <v>7300000</v>
      </c>
      <c r="N86" s="24">
        <f>+N87+N90+N92+N94</f>
        <v>0</v>
      </c>
      <c r="O86" s="24">
        <f>+O87+O90+O92+O94</f>
        <v>7300000</v>
      </c>
    </row>
    <row r="87" spans="2:18" ht="17.25" hidden="1" customHeight="1" x14ac:dyDescent="0.2">
      <c r="B87" s="7" t="s">
        <v>129</v>
      </c>
      <c r="C87" s="7" t="s">
        <v>130</v>
      </c>
      <c r="D87" s="7"/>
      <c r="E87" s="7"/>
      <c r="F87" s="7"/>
      <c r="G87" s="8">
        <v>20</v>
      </c>
      <c r="H87" s="8">
        <v>112</v>
      </c>
      <c r="I87" s="7"/>
      <c r="J87" s="7"/>
      <c r="K87" s="7" t="s">
        <v>480</v>
      </c>
      <c r="L87" s="7"/>
      <c r="M87" s="24">
        <f t="shared" ref="M87" si="24">+M88</f>
        <v>5200000</v>
      </c>
      <c r="N87" s="24">
        <f>+N88+N89</f>
        <v>0</v>
      </c>
      <c r="O87" s="24">
        <f t="shared" si="9"/>
        <v>5200000</v>
      </c>
    </row>
    <row r="88" spans="2:18" ht="18" customHeight="1" x14ac:dyDescent="0.2">
      <c r="B88" s="8" t="s">
        <v>131</v>
      </c>
      <c r="C88" s="8" t="s">
        <v>130</v>
      </c>
      <c r="D88" s="8"/>
      <c r="E88" s="8"/>
      <c r="F88" s="8"/>
      <c r="G88" s="8">
        <v>20</v>
      </c>
      <c r="H88" s="8">
        <v>112</v>
      </c>
      <c r="I88" s="8"/>
      <c r="J88" s="8"/>
      <c r="K88" s="9" t="s">
        <v>481</v>
      </c>
      <c r="L88" s="9" t="s">
        <v>482</v>
      </c>
      <c r="M88" s="25">
        <v>5200000</v>
      </c>
      <c r="N88" s="25">
        <v>0</v>
      </c>
      <c r="O88" s="25">
        <f>+M88+N88</f>
        <v>5200000</v>
      </c>
      <c r="R88" s="2"/>
    </row>
    <row r="89" spans="2:18" ht="18.75" customHeight="1" x14ac:dyDescent="0.2">
      <c r="B89" s="8" t="s">
        <v>539</v>
      </c>
      <c r="C89" s="8" t="s">
        <v>540</v>
      </c>
      <c r="D89" s="8"/>
      <c r="E89" s="8"/>
      <c r="F89" s="8"/>
      <c r="G89" s="8"/>
      <c r="H89" s="8"/>
      <c r="I89" s="8"/>
      <c r="J89" s="8"/>
      <c r="K89" s="9"/>
      <c r="L89" s="9"/>
      <c r="M89" s="25">
        <v>0</v>
      </c>
      <c r="N89" s="25">
        <v>0</v>
      </c>
      <c r="O89" s="25">
        <f>+M89+N89</f>
        <v>0</v>
      </c>
      <c r="R89" s="2"/>
    </row>
    <row r="90" spans="2:18" ht="30" hidden="1" customHeight="1" x14ac:dyDescent="0.2">
      <c r="B90" s="7" t="s">
        <v>132</v>
      </c>
      <c r="C90" s="7" t="s">
        <v>133</v>
      </c>
      <c r="D90" s="7"/>
      <c r="E90" s="7"/>
      <c r="F90" s="7"/>
      <c r="G90" s="8">
        <v>20</v>
      </c>
      <c r="H90" s="8">
        <v>112</v>
      </c>
      <c r="I90" s="7"/>
      <c r="J90" s="7"/>
      <c r="K90" s="7" t="s">
        <v>480</v>
      </c>
      <c r="L90" s="7"/>
      <c r="M90" s="24">
        <f t="shared" ref="M90:N90" si="25">+M91</f>
        <v>2000000</v>
      </c>
      <c r="N90" s="24">
        <f t="shared" si="25"/>
        <v>0</v>
      </c>
      <c r="O90" s="24">
        <f t="shared" si="9"/>
        <v>2000000</v>
      </c>
    </row>
    <row r="91" spans="2:18" ht="19.5" customHeight="1" x14ac:dyDescent="0.2">
      <c r="B91" s="8" t="s">
        <v>134</v>
      </c>
      <c r="C91" s="8" t="s">
        <v>133</v>
      </c>
      <c r="D91" s="8"/>
      <c r="E91" s="8"/>
      <c r="F91" s="8"/>
      <c r="G91" s="8">
        <v>20</v>
      </c>
      <c r="H91" s="8">
        <v>112</v>
      </c>
      <c r="I91" s="8"/>
      <c r="J91" s="8"/>
      <c r="K91" s="9" t="s">
        <v>481</v>
      </c>
      <c r="L91" s="9" t="s">
        <v>483</v>
      </c>
      <c r="M91" s="25">
        <v>2000000</v>
      </c>
      <c r="N91" s="25">
        <v>0</v>
      </c>
      <c r="O91" s="25">
        <f t="shared" si="9"/>
        <v>2000000</v>
      </c>
    </row>
    <row r="92" spans="2:18" ht="17.25" hidden="1" customHeight="1" x14ac:dyDescent="0.2">
      <c r="B92" s="7" t="s">
        <v>135</v>
      </c>
      <c r="C92" s="7" t="s">
        <v>136</v>
      </c>
      <c r="D92" s="7"/>
      <c r="E92" s="7"/>
      <c r="F92" s="7"/>
      <c r="G92" s="8">
        <v>20</v>
      </c>
      <c r="H92" s="8">
        <v>112</v>
      </c>
      <c r="I92" s="7"/>
      <c r="J92" s="7"/>
      <c r="K92" s="7" t="s">
        <v>480</v>
      </c>
      <c r="L92" s="7"/>
      <c r="M92" s="24">
        <f t="shared" ref="M92:N92" si="26">+M93</f>
        <v>100000</v>
      </c>
      <c r="N92" s="24">
        <f t="shared" si="26"/>
        <v>0</v>
      </c>
      <c r="O92" s="25">
        <f t="shared" si="9"/>
        <v>100000</v>
      </c>
    </row>
    <row r="93" spans="2:18" ht="18.75" customHeight="1" x14ac:dyDescent="0.2">
      <c r="B93" s="8" t="s">
        <v>137</v>
      </c>
      <c r="C93" s="8" t="s">
        <v>138</v>
      </c>
      <c r="D93" s="8"/>
      <c r="E93" s="8"/>
      <c r="F93" s="8"/>
      <c r="G93" s="8">
        <v>20</v>
      </c>
      <c r="H93" s="8">
        <v>112</v>
      </c>
      <c r="I93" s="8"/>
      <c r="J93" s="8"/>
      <c r="K93" s="9" t="s">
        <v>481</v>
      </c>
      <c r="L93" s="9" t="s">
        <v>482</v>
      </c>
      <c r="M93" s="25">
        <v>100000</v>
      </c>
      <c r="N93" s="25">
        <v>0</v>
      </c>
      <c r="O93" s="25">
        <f t="shared" si="9"/>
        <v>100000</v>
      </c>
    </row>
    <row r="94" spans="2:18" s="46" customFormat="1" ht="15.75" hidden="1" customHeight="1" x14ac:dyDescent="0.2">
      <c r="B94" s="7" t="s">
        <v>515</v>
      </c>
      <c r="C94" s="7" t="s">
        <v>516</v>
      </c>
      <c r="D94" s="7"/>
      <c r="E94" s="7"/>
      <c r="F94" s="7"/>
      <c r="G94" s="7"/>
      <c r="H94" s="7"/>
      <c r="I94" s="7"/>
      <c r="J94" s="7"/>
      <c r="K94" s="45"/>
      <c r="L94" s="45"/>
      <c r="M94" s="24">
        <f>+M95</f>
        <v>0</v>
      </c>
      <c r="N94" s="24">
        <f>+N95</f>
        <v>0</v>
      </c>
      <c r="O94" s="24">
        <f>+M94+N94</f>
        <v>0</v>
      </c>
    </row>
    <row r="95" spans="2:18" ht="19.5" customHeight="1" x14ac:dyDescent="0.2">
      <c r="B95" s="8" t="s">
        <v>517</v>
      </c>
      <c r="C95" s="8" t="s">
        <v>518</v>
      </c>
      <c r="D95" s="8"/>
      <c r="E95" s="8"/>
      <c r="F95" s="8"/>
      <c r="G95" s="8"/>
      <c r="H95" s="8"/>
      <c r="I95" s="8"/>
      <c r="J95" s="8"/>
      <c r="K95" s="9"/>
      <c r="L95" s="9"/>
      <c r="M95" s="25">
        <v>0</v>
      </c>
      <c r="N95" s="25">
        <v>0</v>
      </c>
      <c r="O95" s="25">
        <f>+M95+N95</f>
        <v>0</v>
      </c>
    </row>
    <row r="96" spans="2:18" hidden="1" x14ac:dyDescent="0.2">
      <c r="B96" s="7" t="s">
        <v>139</v>
      </c>
      <c r="C96" s="7" t="s">
        <v>140</v>
      </c>
      <c r="D96" s="7"/>
      <c r="E96" s="7"/>
      <c r="F96" s="7"/>
      <c r="G96" s="8">
        <v>20</v>
      </c>
      <c r="H96" s="8">
        <v>112</v>
      </c>
      <c r="I96" s="7"/>
      <c r="J96" s="7"/>
      <c r="K96" s="7"/>
      <c r="L96" s="7"/>
      <c r="M96" s="24">
        <f t="shared" ref="M96:N96" si="27">+M97+M99</f>
        <v>15000000</v>
      </c>
      <c r="N96" s="24">
        <f t="shared" si="27"/>
        <v>0</v>
      </c>
      <c r="O96" s="24">
        <f t="shared" si="9"/>
        <v>15000000</v>
      </c>
    </row>
    <row r="97" spans="2:15" ht="17.25" hidden="1" customHeight="1" x14ac:dyDescent="0.2">
      <c r="B97" s="7" t="s">
        <v>141</v>
      </c>
      <c r="C97" s="7" t="s">
        <v>142</v>
      </c>
      <c r="D97" s="7"/>
      <c r="E97" s="7"/>
      <c r="F97" s="7"/>
      <c r="G97" s="8">
        <v>20</v>
      </c>
      <c r="H97" s="8">
        <v>112</v>
      </c>
      <c r="I97" s="7"/>
      <c r="J97" s="7"/>
      <c r="K97" s="7" t="s">
        <v>480</v>
      </c>
      <c r="L97" s="7"/>
      <c r="M97" s="24">
        <f t="shared" ref="M97:N97" si="28">+M98</f>
        <v>2000000</v>
      </c>
      <c r="N97" s="24">
        <f t="shared" si="28"/>
        <v>0</v>
      </c>
      <c r="O97" s="24">
        <f t="shared" si="9"/>
        <v>2000000</v>
      </c>
    </row>
    <row r="98" spans="2:15" ht="20.25" customHeight="1" x14ac:dyDescent="0.2">
      <c r="B98" s="8" t="s">
        <v>143</v>
      </c>
      <c r="C98" s="8" t="s">
        <v>142</v>
      </c>
      <c r="D98" s="8"/>
      <c r="E98" s="8"/>
      <c r="F98" s="8"/>
      <c r="G98" s="8">
        <v>20</v>
      </c>
      <c r="H98" s="8">
        <v>112</v>
      </c>
      <c r="I98" s="8"/>
      <c r="J98" s="8"/>
      <c r="K98" s="9" t="s">
        <v>481</v>
      </c>
      <c r="L98" s="9" t="s">
        <v>483</v>
      </c>
      <c r="M98" s="25">
        <v>2000000</v>
      </c>
      <c r="N98" s="25">
        <v>0</v>
      </c>
      <c r="O98" s="25">
        <f t="shared" si="9"/>
        <v>2000000</v>
      </c>
    </row>
    <row r="99" spans="2:15" ht="17.25" hidden="1" customHeight="1" x14ac:dyDescent="0.2">
      <c r="B99" s="7" t="s">
        <v>144</v>
      </c>
      <c r="C99" s="7" t="s">
        <v>145</v>
      </c>
      <c r="D99" s="7"/>
      <c r="E99" s="7"/>
      <c r="F99" s="7"/>
      <c r="G99" s="8">
        <v>20</v>
      </c>
      <c r="H99" s="8">
        <v>112</v>
      </c>
      <c r="I99" s="7"/>
      <c r="J99" s="7"/>
      <c r="K99" s="7" t="s">
        <v>480</v>
      </c>
      <c r="L99" s="7"/>
      <c r="M99" s="24">
        <f t="shared" ref="M99:N99" si="29">+M100</f>
        <v>13000000</v>
      </c>
      <c r="N99" s="24">
        <f t="shared" si="29"/>
        <v>0</v>
      </c>
      <c r="O99" s="24">
        <f t="shared" si="9"/>
        <v>13000000</v>
      </c>
    </row>
    <row r="100" spans="2:15" ht="19.5" customHeight="1" x14ac:dyDescent="0.2">
      <c r="B100" s="8" t="s">
        <v>146</v>
      </c>
      <c r="C100" s="8" t="s">
        <v>145</v>
      </c>
      <c r="D100" s="8"/>
      <c r="E100" s="8"/>
      <c r="F100" s="8"/>
      <c r="G100" s="8">
        <v>20</v>
      </c>
      <c r="H100" s="8">
        <v>112</v>
      </c>
      <c r="I100" s="8"/>
      <c r="J100" s="8"/>
      <c r="K100" s="9" t="s">
        <v>481</v>
      </c>
      <c r="L100" s="9" t="s">
        <v>482</v>
      </c>
      <c r="M100" s="25">
        <v>13000000</v>
      </c>
      <c r="N100" s="25">
        <v>0</v>
      </c>
      <c r="O100" s="25">
        <f t="shared" si="9"/>
        <v>13000000</v>
      </c>
    </row>
    <row r="101" spans="2:15" ht="45" hidden="1" x14ac:dyDescent="0.2">
      <c r="B101" s="7" t="s">
        <v>147</v>
      </c>
      <c r="C101" s="10" t="s">
        <v>486</v>
      </c>
      <c r="D101" s="7"/>
      <c r="E101" s="7"/>
      <c r="F101" s="7"/>
      <c r="G101" s="8">
        <v>20</v>
      </c>
      <c r="H101" s="8">
        <v>112</v>
      </c>
      <c r="I101" s="7"/>
      <c r="J101" s="7"/>
      <c r="K101" s="7"/>
      <c r="L101" s="7"/>
      <c r="M101" s="24">
        <f t="shared" ref="M101:N101" si="30">+M102+M109</f>
        <v>5100000</v>
      </c>
      <c r="N101" s="24">
        <f t="shared" si="30"/>
        <v>0</v>
      </c>
      <c r="O101" s="24">
        <f t="shared" si="9"/>
        <v>5100000</v>
      </c>
    </row>
    <row r="102" spans="2:15" ht="30" hidden="1" customHeight="1" x14ac:dyDescent="0.2">
      <c r="B102" s="7" t="s">
        <v>148</v>
      </c>
      <c r="C102" s="7" t="s">
        <v>149</v>
      </c>
      <c r="D102" s="7"/>
      <c r="E102" s="7"/>
      <c r="F102" s="7"/>
      <c r="G102" s="8">
        <v>20</v>
      </c>
      <c r="H102" s="8">
        <v>112</v>
      </c>
      <c r="I102" s="7"/>
      <c r="J102" s="7"/>
      <c r="K102" s="7" t="s">
        <v>480</v>
      </c>
      <c r="L102" s="7"/>
      <c r="M102" s="24">
        <f t="shared" ref="M102:N102" si="31">+SUM(M103:M108)</f>
        <v>1900000</v>
      </c>
      <c r="N102" s="24">
        <f t="shared" si="31"/>
        <v>0</v>
      </c>
      <c r="O102" s="24">
        <f t="shared" si="9"/>
        <v>1900000</v>
      </c>
    </row>
    <row r="103" spans="2:15" ht="18.75" customHeight="1" x14ac:dyDescent="0.2">
      <c r="B103" s="8" t="s">
        <v>150</v>
      </c>
      <c r="C103" s="8" t="s">
        <v>151</v>
      </c>
      <c r="D103" s="8"/>
      <c r="E103" s="8"/>
      <c r="F103" s="8"/>
      <c r="G103" s="8">
        <v>20</v>
      </c>
      <c r="H103" s="8">
        <v>112</v>
      </c>
      <c r="I103" s="8"/>
      <c r="J103" s="8"/>
      <c r="K103" s="9" t="s">
        <v>481</v>
      </c>
      <c r="L103" s="9" t="s">
        <v>483</v>
      </c>
      <c r="M103" s="25">
        <v>100000</v>
      </c>
      <c r="N103" s="25">
        <v>0</v>
      </c>
      <c r="O103" s="25">
        <f t="shared" si="9"/>
        <v>100000</v>
      </c>
    </row>
    <row r="104" spans="2:15" ht="16.5" customHeight="1" x14ac:dyDescent="0.2">
      <c r="B104" s="8" t="s">
        <v>152</v>
      </c>
      <c r="C104" s="8" t="s">
        <v>153</v>
      </c>
      <c r="D104" s="8"/>
      <c r="E104" s="8"/>
      <c r="F104" s="8"/>
      <c r="G104" s="8">
        <v>20</v>
      </c>
      <c r="H104" s="8">
        <v>112</v>
      </c>
      <c r="I104" s="8"/>
      <c r="J104" s="8"/>
      <c r="K104" s="9" t="s">
        <v>481</v>
      </c>
      <c r="L104" s="9" t="s">
        <v>483</v>
      </c>
      <c r="M104" s="25">
        <v>100000</v>
      </c>
      <c r="N104" s="25">
        <v>0</v>
      </c>
      <c r="O104" s="25">
        <f t="shared" si="9"/>
        <v>100000</v>
      </c>
    </row>
    <row r="105" spans="2:15" ht="18" customHeight="1" x14ac:dyDescent="0.2">
      <c r="B105" s="8" t="s">
        <v>154</v>
      </c>
      <c r="C105" s="8" t="s">
        <v>155</v>
      </c>
      <c r="D105" s="8"/>
      <c r="E105" s="8"/>
      <c r="F105" s="8"/>
      <c r="G105" s="8">
        <v>20</v>
      </c>
      <c r="H105" s="8">
        <v>112</v>
      </c>
      <c r="I105" s="8"/>
      <c r="J105" s="8"/>
      <c r="K105" s="9" t="s">
        <v>481</v>
      </c>
      <c r="L105" s="9" t="s">
        <v>483</v>
      </c>
      <c r="M105" s="25">
        <v>50000</v>
      </c>
      <c r="N105" s="25">
        <v>0</v>
      </c>
      <c r="O105" s="25">
        <f t="shared" si="9"/>
        <v>50000</v>
      </c>
    </row>
    <row r="106" spans="2:15" ht="34.5" x14ac:dyDescent="0.2">
      <c r="B106" s="8" t="s">
        <v>156</v>
      </c>
      <c r="C106" s="8" t="s">
        <v>157</v>
      </c>
      <c r="D106" s="8"/>
      <c r="E106" s="8"/>
      <c r="F106" s="8"/>
      <c r="G106" s="8">
        <v>20</v>
      </c>
      <c r="H106" s="8">
        <v>112</v>
      </c>
      <c r="I106" s="8"/>
      <c r="J106" s="8"/>
      <c r="K106" s="9" t="s">
        <v>481</v>
      </c>
      <c r="L106" s="9" t="s">
        <v>483</v>
      </c>
      <c r="M106" s="25">
        <v>50000</v>
      </c>
      <c r="N106" s="25">
        <v>0</v>
      </c>
      <c r="O106" s="25">
        <f t="shared" si="9"/>
        <v>50000</v>
      </c>
    </row>
    <row r="107" spans="2:15" ht="19.5" customHeight="1" x14ac:dyDescent="0.2">
      <c r="B107" s="8" t="s">
        <v>158</v>
      </c>
      <c r="C107" s="8" t="s">
        <v>159</v>
      </c>
      <c r="D107" s="8"/>
      <c r="E107" s="8"/>
      <c r="F107" s="8"/>
      <c r="G107" s="8">
        <v>20</v>
      </c>
      <c r="H107" s="8">
        <v>112</v>
      </c>
      <c r="I107" s="8"/>
      <c r="J107" s="8"/>
      <c r="K107" s="9" t="s">
        <v>481</v>
      </c>
      <c r="L107" s="9" t="s">
        <v>483</v>
      </c>
      <c r="M107" s="25">
        <v>1500000</v>
      </c>
      <c r="N107" s="25">
        <v>0</v>
      </c>
      <c r="O107" s="25">
        <f t="shared" si="9"/>
        <v>1500000</v>
      </c>
    </row>
    <row r="108" spans="2:15" ht="18.75" customHeight="1" x14ac:dyDescent="0.2">
      <c r="B108" s="8" t="s">
        <v>160</v>
      </c>
      <c r="C108" s="8" t="s">
        <v>161</v>
      </c>
      <c r="D108" s="8"/>
      <c r="E108" s="8"/>
      <c r="F108" s="8"/>
      <c r="G108" s="8">
        <v>20</v>
      </c>
      <c r="H108" s="8">
        <v>112</v>
      </c>
      <c r="I108" s="8"/>
      <c r="J108" s="8"/>
      <c r="K108" s="9" t="s">
        <v>481</v>
      </c>
      <c r="L108" s="9" t="s">
        <v>483</v>
      </c>
      <c r="M108" s="25">
        <v>100000</v>
      </c>
      <c r="N108" s="25"/>
      <c r="O108" s="25">
        <f t="shared" si="9"/>
        <v>100000</v>
      </c>
    </row>
    <row r="109" spans="2:15" ht="30" hidden="1" customHeight="1" x14ac:dyDescent="0.2">
      <c r="B109" s="7" t="s">
        <v>162</v>
      </c>
      <c r="C109" s="7" t="s">
        <v>163</v>
      </c>
      <c r="D109" s="7"/>
      <c r="E109" s="7"/>
      <c r="F109" s="7"/>
      <c r="G109" s="8">
        <v>20</v>
      </c>
      <c r="H109" s="8">
        <v>112</v>
      </c>
      <c r="I109" s="7"/>
      <c r="J109" s="7"/>
      <c r="K109" s="7" t="s">
        <v>480</v>
      </c>
      <c r="L109" s="7"/>
      <c r="M109" s="24">
        <f t="shared" ref="M109:N109" si="32">+SUM(M110:M114)</f>
        <v>3200000</v>
      </c>
      <c r="N109" s="24">
        <f t="shared" si="32"/>
        <v>0</v>
      </c>
      <c r="O109" s="24">
        <f t="shared" si="9"/>
        <v>3200000</v>
      </c>
    </row>
    <row r="110" spans="2:15" ht="20.25" customHeight="1" x14ac:dyDescent="0.2">
      <c r="B110" s="8" t="s">
        <v>164</v>
      </c>
      <c r="C110" s="8" t="s">
        <v>165</v>
      </c>
      <c r="D110" s="8"/>
      <c r="E110" s="8"/>
      <c r="F110" s="8"/>
      <c r="G110" s="8">
        <v>20</v>
      </c>
      <c r="H110" s="8">
        <v>112</v>
      </c>
      <c r="I110" s="8"/>
      <c r="J110" s="8"/>
      <c r="K110" s="9" t="s">
        <v>481</v>
      </c>
      <c r="L110" s="9" t="s">
        <v>483</v>
      </c>
      <c r="M110" s="25">
        <v>50000</v>
      </c>
      <c r="N110" s="25">
        <v>0</v>
      </c>
      <c r="O110" s="25">
        <f t="shared" si="9"/>
        <v>50000</v>
      </c>
    </row>
    <row r="111" spans="2:15" ht="18.75" customHeight="1" x14ac:dyDescent="0.2">
      <c r="B111" s="8" t="s">
        <v>166</v>
      </c>
      <c r="C111" s="8" t="s">
        <v>167</v>
      </c>
      <c r="D111" s="8"/>
      <c r="E111" s="8"/>
      <c r="F111" s="8"/>
      <c r="G111" s="8">
        <v>20</v>
      </c>
      <c r="H111" s="8">
        <v>112</v>
      </c>
      <c r="I111" s="8"/>
      <c r="J111" s="8"/>
      <c r="K111" s="9" t="s">
        <v>481</v>
      </c>
      <c r="L111" s="9" t="s">
        <v>483</v>
      </c>
      <c r="M111" s="25">
        <v>100000</v>
      </c>
      <c r="N111" s="25">
        <v>0</v>
      </c>
      <c r="O111" s="25">
        <f t="shared" si="9"/>
        <v>100000</v>
      </c>
    </row>
    <row r="112" spans="2:15" ht="18.75" customHeight="1" x14ac:dyDescent="0.2">
      <c r="B112" s="8" t="s">
        <v>168</v>
      </c>
      <c r="C112" s="8" t="s">
        <v>169</v>
      </c>
      <c r="D112" s="8"/>
      <c r="E112" s="8"/>
      <c r="F112" s="8"/>
      <c r="G112" s="8">
        <v>20</v>
      </c>
      <c r="H112" s="8">
        <v>112</v>
      </c>
      <c r="I112" s="8"/>
      <c r="J112" s="8"/>
      <c r="K112" s="9" t="s">
        <v>481</v>
      </c>
      <c r="L112" s="9" t="s">
        <v>483</v>
      </c>
      <c r="M112" s="25">
        <v>50000</v>
      </c>
      <c r="N112" s="25">
        <v>0</v>
      </c>
      <c r="O112" s="25">
        <f t="shared" si="9"/>
        <v>50000</v>
      </c>
    </row>
    <row r="113" spans="2:18" ht="17.25" customHeight="1" x14ac:dyDescent="0.2">
      <c r="B113" s="8" t="s">
        <v>170</v>
      </c>
      <c r="C113" s="8" t="s">
        <v>171</v>
      </c>
      <c r="D113" s="8"/>
      <c r="E113" s="8"/>
      <c r="F113" s="8"/>
      <c r="G113" s="8">
        <v>20</v>
      </c>
      <c r="H113" s="8">
        <v>112</v>
      </c>
      <c r="I113" s="8"/>
      <c r="J113" s="8"/>
      <c r="K113" s="9" t="s">
        <v>481</v>
      </c>
      <c r="L113" s="9" t="s">
        <v>483</v>
      </c>
      <c r="M113" s="25">
        <v>3000000</v>
      </c>
      <c r="N113" s="25">
        <v>0</v>
      </c>
      <c r="O113" s="25">
        <f t="shared" si="9"/>
        <v>3000000</v>
      </c>
    </row>
    <row r="114" spans="2:18" ht="18.75" customHeight="1" x14ac:dyDescent="0.2">
      <c r="B114" s="8" t="s">
        <v>459</v>
      </c>
      <c r="C114" s="8" t="s">
        <v>460</v>
      </c>
      <c r="D114" s="8"/>
      <c r="E114" s="8"/>
      <c r="F114" s="8"/>
      <c r="G114" s="8"/>
      <c r="H114" s="8"/>
      <c r="I114" s="8"/>
      <c r="J114" s="8"/>
      <c r="K114" s="9"/>
      <c r="L114" s="9"/>
      <c r="M114" s="25">
        <v>0</v>
      </c>
      <c r="N114" s="25">
        <v>0</v>
      </c>
      <c r="O114" s="25">
        <f t="shared" si="9"/>
        <v>0</v>
      </c>
    </row>
    <row r="115" spans="2:18" ht="30" hidden="1" x14ac:dyDescent="0.2">
      <c r="B115" s="7" t="s">
        <v>172</v>
      </c>
      <c r="C115" s="7" t="s">
        <v>173</v>
      </c>
      <c r="D115" s="7"/>
      <c r="E115" s="7"/>
      <c r="F115" s="7"/>
      <c r="G115" s="8">
        <v>20</v>
      </c>
      <c r="H115" s="8">
        <v>112</v>
      </c>
      <c r="I115" s="7"/>
      <c r="J115" s="7"/>
      <c r="K115" s="7"/>
      <c r="L115" s="7"/>
      <c r="M115" s="24">
        <f t="shared" ref="M115:N115" si="33">+M116+M118+M121+M124+M130</f>
        <v>249711313</v>
      </c>
      <c r="N115" s="24">
        <f t="shared" si="33"/>
        <v>0</v>
      </c>
      <c r="O115" s="24">
        <f t="shared" si="9"/>
        <v>249711313</v>
      </c>
    </row>
    <row r="116" spans="2:18" ht="17.25" hidden="1" customHeight="1" x14ac:dyDescent="0.2">
      <c r="B116" s="7" t="s">
        <v>174</v>
      </c>
      <c r="C116" s="7" t="s">
        <v>175</v>
      </c>
      <c r="D116" s="7"/>
      <c r="E116" s="7"/>
      <c r="F116" s="7"/>
      <c r="G116" s="8">
        <v>20</v>
      </c>
      <c r="H116" s="8">
        <v>112</v>
      </c>
      <c r="I116" s="7"/>
      <c r="J116" s="7"/>
      <c r="K116" s="7" t="s">
        <v>480</v>
      </c>
      <c r="L116" s="7"/>
      <c r="M116" s="24">
        <f t="shared" ref="M116:N116" si="34">+M117</f>
        <v>240000</v>
      </c>
      <c r="N116" s="24">
        <f t="shared" si="34"/>
        <v>0</v>
      </c>
      <c r="O116" s="24">
        <f t="shared" si="9"/>
        <v>240000</v>
      </c>
    </row>
    <row r="117" spans="2:18" ht="18.75" customHeight="1" x14ac:dyDescent="0.2">
      <c r="B117" s="8" t="s">
        <v>176</v>
      </c>
      <c r="C117" s="8" t="s">
        <v>175</v>
      </c>
      <c r="D117" s="8"/>
      <c r="E117" s="8"/>
      <c r="F117" s="8"/>
      <c r="G117" s="8">
        <v>20</v>
      </c>
      <c r="H117" s="8">
        <v>112</v>
      </c>
      <c r="I117" s="8"/>
      <c r="J117" s="8"/>
      <c r="K117" s="9" t="s">
        <v>481</v>
      </c>
      <c r="L117" s="9" t="s">
        <v>482</v>
      </c>
      <c r="M117" s="25">
        <v>240000</v>
      </c>
      <c r="N117" s="25">
        <v>0</v>
      </c>
      <c r="O117" s="25">
        <f t="shared" si="9"/>
        <v>240000</v>
      </c>
    </row>
    <row r="118" spans="2:18" ht="17.25" hidden="1" customHeight="1" x14ac:dyDescent="0.2">
      <c r="B118" s="7" t="s">
        <v>177</v>
      </c>
      <c r="C118" s="7" t="s">
        <v>178</v>
      </c>
      <c r="D118" s="7"/>
      <c r="E118" s="7"/>
      <c r="F118" s="7"/>
      <c r="G118" s="8">
        <v>20</v>
      </c>
      <c r="H118" s="8">
        <v>112</v>
      </c>
      <c r="I118" s="7"/>
      <c r="J118" s="7"/>
      <c r="K118" s="7" t="s">
        <v>480</v>
      </c>
      <c r="L118" s="7"/>
      <c r="M118" s="24">
        <f t="shared" ref="M118:N118" si="35">+M119+M120</f>
        <v>150000</v>
      </c>
      <c r="N118" s="24">
        <f t="shared" si="35"/>
        <v>0</v>
      </c>
      <c r="O118" s="24">
        <f t="shared" si="9"/>
        <v>150000</v>
      </c>
    </row>
    <row r="119" spans="2:18" ht="17.25" customHeight="1" x14ac:dyDescent="0.2">
      <c r="B119" s="8" t="s">
        <v>179</v>
      </c>
      <c r="C119" s="8" t="s">
        <v>180</v>
      </c>
      <c r="D119" s="8"/>
      <c r="E119" s="8"/>
      <c r="F119" s="8"/>
      <c r="G119" s="8">
        <v>20</v>
      </c>
      <c r="H119" s="8">
        <v>112</v>
      </c>
      <c r="I119" s="8"/>
      <c r="J119" s="8"/>
      <c r="K119" s="9" t="s">
        <v>481</v>
      </c>
      <c r="L119" s="9" t="s">
        <v>483</v>
      </c>
      <c r="M119" s="25">
        <v>0</v>
      </c>
      <c r="N119" s="25">
        <v>0</v>
      </c>
      <c r="O119" s="25">
        <f t="shared" si="9"/>
        <v>0</v>
      </c>
    </row>
    <row r="120" spans="2:18" ht="19.5" customHeight="1" x14ac:dyDescent="0.2">
      <c r="B120" s="8" t="s">
        <v>181</v>
      </c>
      <c r="C120" s="8" t="s">
        <v>182</v>
      </c>
      <c r="D120" s="8"/>
      <c r="E120" s="8"/>
      <c r="F120" s="8"/>
      <c r="G120" s="8">
        <v>20</v>
      </c>
      <c r="H120" s="8">
        <v>112</v>
      </c>
      <c r="I120" s="8"/>
      <c r="J120" s="8"/>
      <c r="K120" s="9" t="s">
        <v>481</v>
      </c>
      <c r="L120" s="9" t="s">
        <v>483</v>
      </c>
      <c r="M120" s="25">
        <v>150000</v>
      </c>
      <c r="N120" s="25">
        <v>0</v>
      </c>
      <c r="O120" s="25">
        <f t="shared" si="9"/>
        <v>150000</v>
      </c>
    </row>
    <row r="121" spans="2:18" ht="30" hidden="1" x14ac:dyDescent="0.2">
      <c r="B121" s="7" t="s">
        <v>183</v>
      </c>
      <c r="C121" s="7" t="s">
        <v>184</v>
      </c>
      <c r="D121" s="7"/>
      <c r="E121" s="7"/>
      <c r="F121" s="7"/>
      <c r="G121" s="8">
        <v>20</v>
      </c>
      <c r="H121" s="8">
        <v>112</v>
      </c>
      <c r="I121" s="7"/>
      <c r="J121" s="7"/>
      <c r="K121" s="7" t="s">
        <v>480</v>
      </c>
      <c r="L121" s="7"/>
      <c r="M121" s="24">
        <f t="shared" ref="M121:N121" si="36">+M122+M123</f>
        <v>238211313</v>
      </c>
      <c r="N121" s="24">
        <f t="shared" si="36"/>
        <v>0</v>
      </c>
      <c r="O121" s="24">
        <f t="shared" ref="O121:O134" si="37">+M121+N121</f>
        <v>238211313</v>
      </c>
    </row>
    <row r="122" spans="2:18" ht="18.75" customHeight="1" x14ac:dyDescent="0.2">
      <c r="B122" s="8" t="s">
        <v>185</v>
      </c>
      <c r="C122" s="8" t="s">
        <v>186</v>
      </c>
      <c r="D122" s="8"/>
      <c r="E122" s="8"/>
      <c r="F122" s="8"/>
      <c r="G122" s="8">
        <v>20</v>
      </c>
      <c r="H122" s="8">
        <v>112</v>
      </c>
      <c r="I122" s="8"/>
      <c r="J122" s="8"/>
      <c r="K122" s="9" t="s">
        <v>481</v>
      </c>
      <c r="L122" s="9" t="s">
        <v>483</v>
      </c>
      <c r="M122" s="25">
        <v>238161313</v>
      </c>
      <c r="N122" s="25">
        <v>0</v>
      </c>
      <c r="O122" s="25">
        <f t="shared" si="37"/>
        <v>238161313</v>
      </c>
      <c r="R122" s="49"/>
    </row>
    <row r="123" spans="2:18" ht="18.75" customHeight="1" x14ac:dyDescent="0.2">
      <c r="B123" s="8" t="s">
        <v>187</v>
      </c>
      <c r="C123" s="8" t="s">
        <v>188</v>
      </c>
      <c r="D123" s="8"/>
      <c r="E123" s="8"/>
      <c r="F123" s="8"/>
      <c r="G123" s="8">
        <v>20</v>
      </c>
      <c r="H123" s="8">
        <v>112</v>
      </c>
      <c r="I123" s="8"/>
      <c r="J123" s="8"/>
      <c r="K123" s="9" t="s">
        <v>481</v>
      </c>
      <c r="L123" s="9" t="s">
        <v>483</v>
      </c>
      <c r="M123" s="25">
        <v>50000</v>
      </c>
      <c r="N123" s="25">
        <v>0</v>
      </c>
      <c r="O123" s="25">
        <f t="shared" si="37"/>
        <v>50000</v>
      </c>
    </row>
    <row r="124" spans="2:18" ht="17.25" hidden="1" customHeight="1" x14ac:dyDescent="0.2">
      <c r="B124" s="7" t="s">
        <v>189</v>
      </c>
      <c r="C124" s="7" t="s">
        <v>190</v>
      </c>
      <c r="D124" s="7"/>
      <c r="E124" s="7"/>
      <c r="F124" s="7"/>
      <c r="G124" s="8">
        <v>20</v>
      </c>
      <c r="H124" s="8">
        <v>112</v>
      </c>
      <c r="I124" s="7"/>
      <c r="J124" s="7"/>
      <c r="K124" s="7" t="s">
        <v>480</v>
      </c>
      <c r="L124" s="7"/>
      <c r="M124" s="24">
        <f t="shared" ref="M124:N124" si="38">+SUM(M125:M129)</f>
        <v>11050000</v>
      </c>
      <c r="N124" s="24">
        <f t="shared" si="38"/>
        <v>0</v>
      </c>
      <c r="O124" s="24">
        <f t="shared" si="37"/>
        <v>11050000</v>
      </c>
    </row>
    <row r="125" spans="2:18" ht="18" customHeight="1" x14ac:dyDescent="0.2">
      <c r="B125" s="8" t="s">
        <v>191</v>
      </c>
      <c r="C125" s="8" t="s">
        <v>190</v>
      </c>
      <c r="D125" s="8"/>
      <c r="E125" s="8"/>
      <c r="F125" s="8"/>
      <c r="G125" s="8">
        <v>20</v>
      </c>
      <c r="H125" s="8">
        <v>112</v>
      </c>
      <c r="I125" s="8"/>
      <c r="J125" s="8"/>
      <c r="K125" s="9" t="s">
        <v>481</v>
      </c>
      <c r="L125" s="9" t="s">
        <v>483</v>
      </c>
      <c r="M125" s="25">
        <v>1000000</v>
      </c>
      <c r="N125" s="25">
        <v>0</v>
      </c>
      <c r="O125" s="25">
        <f t="shared" si="37"/>
        <v>1000000</v>
      </c>
    </row>
    <row r="126" spans="2:18" ht="18" customHeight="1" x14ac:dyDescent="0.2">
      <c r="B126" s="8" t="s">
        <v>193</v>
      </c>
      <c r="C126" s="8" t="s">
        <v>194</v>
      </c>
      <c r="D126" s="8"/>
      <c r="E126" s="8"/>
      <c r="F126" s="8"/>
      <c r="G126" s="8">
        <v>20</v>
      </c>
      <c r="H126" s="8">
        <v>112</v>
      </c>
      <c r="I126" s="8"/>
      <c r="J126" s="8"/>
      <c r="K126" s="9" t="s">
        <v>481</v>
      </c>
      <c r="L126" s="9" t="s">
        <v>483</v>
      </c>
      <c r="M126" s="25">
        <v>3000000</v>
      </c>
      <c r="N126" s="25">
        <v>0</v>
      </c>
      <c r="O126" s="25">
        <f t="shared" si="37"/>
        <v>3000000</v>
      </c>
    </row>
    <row r="127" spans="2:18" ht="18" customHeight="1" x14ac:dyDescent="0.2">
      <c r="B127" s="8" t="s">
        <v>195</v>
      </c>
      <c r="C127" s="8" t="s">
        <v>196</v>
      </c>
      <c r="D127" s="8"/>
      <c r="E127" s="8"/>
      <c r="F127" s="8"/>
      <c r="G127" s="8">
        <v>20</v>
      </c>
      <c r="H127" s="8">
        <v>112</v>
      </c>
      <c r="I127" s="8"/>
      <c r="J127" s="8"/>
      <c r="K127" s="9" t="s">
        <v>481</v>
      </c>
      <c r="L127" s="9" t="s">
        <v>483</v>
      </c>
      <c r="M127" s="25">
        <v>1000000</v>
      </c>
      <c r="N127" s="25">
        <v>0</v>
      </c>
      <c r="O127" s="25">
        <f t="shared" si="37"/>
        <v>1000000</v>
      </c>
    </row>
    <row r="128" spans="2:18" ht="18" customHeight="1" x14ac:dyDescent="0.2">
      <c r="B128" s="8" t="s">
        <v>197</v>
      </c>
      <c r="C128" s="8" t="s">
        <v>198</v>
      </c>
      <c r="D128" s="8"/>
      <c r="E128" s="8"/>
      <c r="F128" s="8"/>
      <c r="G128" s="8">
        <v>20</v>
      </c>
      <c r="H128" s="8">
        <v>112</v>
      </c>
      <c r="I128" s="8"/>
      <c r="J128" s="8"/>
      <c r="K128" s="9" t="s">
        <v>481</v>
      </c>
      <c r="L128" s="9" t="s">
        <v>483</v>
      </c>
      <c r="M128" s="25">
        <v>50000</v>
      </c>
      <c r="N128" s="25">
        <v>0</v>
      </c>
      <c r="O128" s="25">
        <f t="shared" si="37"/>
        <v>50000</v>
      </c>
    </row>
    <row r="129" spans="2:18" ht="20.25" customHeight="1" x14ac:dyDescent="0.2">
      <c r="B129" s="8" t="s">
        <v>199</v>
      </c>
      <c r="C129" s="8" t="s">
        <v>200</v>
      </c>
      <c r="D129" s="8"/>
      <c r="E129" s="8"/>
      <c r="F129" s="8"/>
      <c r="G129" s="8">
        <v>20</v>
      </c>
      <c r="H129" s="8">
        <v>112</v>
      </c>
      <c r="I129" s="8"/>
      <c r="J129" s="8"/>
      <c r="K129" s="9" t="s">
        <v>481</v>
      </c>
      <c r="L129" s="9" t="s">
        <v>483</v>
      </c>
      <c r="M129" s="25">
        <v>6000000</v>
      </c>
      <c r="N129" s="25">
        <v>0</v>
      </c>
      <c r="O129" s="25">
        <f t="shared" si="37"/>
        <v>6000000</v>
      </c>
    </row>
    <row r="130" spans="2:18" ht="17.25" hidden="1" customHeight="1" x14ac:dyDescent="0.2">
      <c r="B130" s="7" t="s">
        <v>201</v>
      </c>
      <c r="C130" s="7" t="s">
        <v>202</v>
      </c>
      <c r="D130" s="7"/>
      <c r="E130" s="7"/>
      <c r="F130" s="7"/>
      <c r="G130" s="8">
        <v>20</v>
      </c>
      <c r="H130" s="8">
        <v>112</v>
      </c>
      <c r="I130" s="7"/>
      <c r="J130" s="7"/>
      <c r="K130" s="7" t="s">
        <v>480</v>
      </c>
      <c r="M130" s="24">
        <f t="shared" ref="M130:N130" si="39">+M131</f>
        <v>60000</v>
      </c>
      <c r="N130" s="24">
        <f t="shared" si="39"/>
        <v>0</v>
      </c>
      <c r="O130" s="24">
        <f t="shared" si="37"/>
        <v>60000</v>
      </c>
    </row>
    <row r="131" spans="2:18" ht="19.5" customHeight="1" x14ac:dyDescent="0.2">
      <c r="B131" s="8" t="s">
        <v>203</v>
      </c>
      <c r="C131" s="8" t="s">
        <v>204</v>
      </c>
      <c r="D131" s="8"/>
      <c r="E131" s="8"/>
      <c r="F131" s="8"/>
      <c r="G131" s="8">
        <v>20</v>
      </c>
      <c r="H131" s="8">
        <v>112</v>
      </c>
      <c r="I131" s="8"/>
      <c r="J131" s="8"/>
      <c r="K131" s="9" t="s">
        <v>481</v>
      </c>
      <c r="L131" s="9" t="s">
        <v>483</v>
      </c>
      <c r="M131" s="25">
        <v>60000</v>
      </c>
      <c r="N131" s="25">
        <v>0</v>
      </c>
      <c r="O131" s="25">
        <f t="shared" si="37"/>
        <v>60000</v>
      </c>
    </row>
    <row r="132" spans="2:18" hidden="1" x14ac:dyDescent="0.2">
      <c r="B132" s="7" t="s">
        <v>205</v>
      </c>
      <c r="C132" s="7" t="s">
        <v>206</v>
      </c>
      <c r="D132" s="7"/>
      <c r="E132" s="7"/>
      <c r="F132" s="7"/>
      <c r="G132" s="8">
        <v>20</v>
      </c>
      <c r="H132" s="8">
        <v>112</v>
      </c>
      <c r="I132" s="7"/>
      <c r="J132" s="7"/>
      <c r="K132" s="7"/>
      <c r="L132" s="7"/>
      <c r="M132" s="24">
        <f t="shared" ref="M132:N133" si="40">+M133</f>
        <v>18600000</v>
      </c>
      <c r="N132" s="24">
        <f t="shared" si="40"/>
        <v>0</v>
      </c>
      <c r="O132" s="24">
        <f t="shared" si="37"/>
        <v>18600000</v>
      </c>
    </row>
    <row r="133" spans="2:18" ht="17.25" hidden="1" customHeight="1" x14ac:dyDescent="0.2">
      <c r="B133" s="7" t="s">
        <v>207</v>
      </c>
      <c r="C133" s="7" t="s">
        <v>208</v>
      </c>
      <c r="D133" s="7"/>
      <c r="E133" s="7"/>
      <c r="F133" s="7"/>
      <c r="G133" s="8">
        <v>20</v>
      </c>
      <c r="H133" s="8">
        <v>112</v>
      </c>
      <c r="I133" s="7"/>
      <c r="J133" s="7"/>
      <c r="K133" s="7" t="s">
        <v>480</v>
      </c>
      <c r="L133" s="7"/>
      <c r="M133" s="24">
        <f t="shared" si="40"/>
        <v>18600000</v>
      </c>
      <c r="N133" s="24">
        <f t="shared" si="40"/>
        <v>0</v>
      </c>
      <c r="O133" s="24">
        <f t="shared" si="37"/>
        <v>18600000</v>
      </c>
    </row>
    <row r="134" spans="2:18" ht="27.75" customHeight="1" x14ac:dyDescent="0.2">
      <c r="B134" s="8" t="s">
        <v>209</v>
      </c>
      <c r="C134" s="8" t="s">
        <v>208</v>
      </c>
      <c r="D134" s="8"/>
      <c r="E134" s="8"/>
      <c r="F134" s="8"/>
      <c r="G134" s="8">
        <v>20</v>
      </c>
      <c r="H134" s="8">
        <v>112</v>
      </c>
      <c r="I134" s="8"/>
      <c r="J134" s="8"/>
      <c r="K134" s="9" t="s">
        <v>481</v>
      </c>
      <c r="L134" s="9" t="s">
        <v>483</v>
      </c>
      <c r="M134" s="25">
        <v>18600000</v>
      </c>
      <c r="N134" s="25">
        <v>0</v>
      </c>
      <c r="O134" s="25">
        <f t="shared" si="37"/>
        <v>18600000</v>
      </c>
      <c r="R134" s="53"/>
    </row>
    <row r="135" spans="2:18" ht="20.25" customHeight="1" x14ac:dyDescent="0.2">
      <c r="B135" s="6">
        <v>2.2999999999999998</v>
      </c>
      <c r="C135" s="7" t="s">
        <v>210</v>
      </c>
      <c r="D135" s="6"/>
      <c r="E135" s="6"/>
      <c r="F135" s="6"/>
      <c r="G135" s="8">
        <v>20</v>
      </c>
      <c r="H135" s="8">
        <v>112</v>
      </c>
      <c r="I135" s="6"/>
      <c r="J135" s="6"/>
      <c r="K135" s="6"/>
      <c r="L135" s="6"/>
      <c r="M135" s="24">
        <f t="shared" ref="M135:O135" si="41">+M162+M169+M182+M190+M136+M143+M150+M160</f>
        <v>44465000</v>
      </c>
      <c r="N135" s="24">
        <f>+N162+N169+N182+N190+N136+N143+N150+N160</f>
        <v>0</v>
      </c>
      <c r="O135" s="24">
        <f t="shared" si="41"/>
        <v>44465000</v>
      </c>
      <c r="R135" s="49"/>
    </row>
    <row r="136" spans="2:18" hidden="1" x14ac:dyDescent="0.2">
      <c r="B136" s="7" t="s">
        <v>211</v>
      </c>
      <c r="C136" s="7" t="s">
        <v>212</v>
      </c>
      <c r="D136" s="7"/>
      <c r="E136" s="7"/>
      <c r="F136" s="7"/>
      <c r="G136" s="8">
        <v>20</v>
      </c>
      <c r="H136" s="8">
        <v>112</v>
      </c>
      <c r="I136" s="7"/>
      <c r="J136" s="7"/>
      <c r="K136" s="7"/>
      <c r="L136" s="7"/>
      <c r="M136" s="24">
        <f t="shared" ref="M136:O136" si="42">+M137+M139+M141</f>
        <v>500000</v>
      </c>
      <c r="N136" s="24">
        <f t="shared" ref="N136" si="43">+N137+N139+N141</f>
        <v>0</v>
      </c>
      <c r="O136" s="24">
        <f t="shared" si="42"/>
        <v>500000</v>
      </c>
    </row>
    <row r="137" spans="2:18" ht="17.25" hidden="1" customHeight="1" x14ac:dyDescent="0.2">
      <c r="B137" s="7" t="s">
        <v>213</v>
      </c>
      <c r="C137" s="7" t="s">
        <v>214</v>
      </c>
      <c r="D137" s="7"/>
      <c r="E137" s="7"/>
      <c r="F137" s="7"/>
      <c r="G137" s="8">
        <v>20</v>
      </c>
      <c r="H137" s="8">
        <v>112</v>
      </c>
      <c r="I137" s="7"/>
      <c r="J137" s="7"/>
      <c r="K137" s="7" t="s">
        <v>480</v>
      </c>
      <c r="L137" s="7"/>
      <c r="M137" s="24">
        <f t="shared" ref="M137:O137" si="44">+M138</f>
        <v>400000</v>
      </c>
      <c r="N137" s="24">
        <f t="shared" si="44"/>
        <v>0</v>
      </c>
      <c r="O137" s="24">
        <f t="shared" si="44"/>
        <v>400000</v>
      </c>
    </row>
    <row r="138" spans="2:18" ht="15.75" customHeight="1" x14ac:dyDescent="0.2">
      <c r="B138" s="8" t="s">
        <v>215</v>
      </c>
      <c r="C138" s="8" t="s">
        <v>214</v>
      </c>
      <c r="D138" s="8"/>
      <c r="E138" s="8"/>
      <c r="F138" s="8"/>
      <c r="G138" s="8">
        <v>20</v>
      </c>
      <c r="H138" s="8">
        <v>112</v>
      </c>
      <c r="I138" s="8"/>
      <c r="J138" s="8"/>
      <c r="K138" s="9" t="s">
        <v>481</v>
      </c>
      <c r="L138" s="9" t="s">
        <v>483</v>
      </c>
      <c r="M138" s="25">
        <v>400000</v>
      </c>
      <c r="N138" s="25">
        <v>0</v>
      </c>
      <c r="O138" s="25">
        <f t="shared" ref="O138:O205" si="45">+M138+N138</f>
        <v>400000</v>
      </c>
    </row>
    <row r="139" spans="2:18" ht="17.25" hidden="1" customHeight="1" x14ac:dyDescent="0.2">
      <c r="B139" s="7" t="s">
        <v>216</v>
      </c>
      <c r="C139" s="7" t="s">
        <v>217</v>
      </c>
      <c r="D139" s="7"/>
      <c r="E139" s="7"/>
      <c r="F139" s="7"/>
      <c r="G139" s="8">
        <v>20</v>
      </c>
      <c r="H139" s="8">
        <v>112</v>
      </c>
      <c r="I139" s="7"/>
      <c r="J139" s="7"/>
      <c r="K139" s="7" t="s">
        <v>480</v>
      </c>
      <c r="L139" s="7"/>
      <c r="M139" s="24">
        <f t="shared" ref="M139:N139" si="46">+M140</f>
        <v>50000</v>
      </c>
      <c r="N139" s="24">
        <f t="shared" si="46"/>
        <v>0</v>
      </c>
      <c r="O139" s="24">
        <f t="shared" si="45"/>
        <v>50000</v>
      </c>
    </row>
    <row r="140" spans="2:18" ht="16.5" customHeight="1" x14ac:dyDescent="0.2">
      <c r="B140" s="8" t="s">
        <v>218</v>
      </c>
      <c r="C140" s="8" t="s">
        <v>219</v>
      </c>
      <c r="D140" s="8"/>
      <c r="E140" s="8"/>
      <c r="F140" s="8"/>
      <c r="G140" s="8">
        <v>20</v>
      </c>
      <c r="H140" s="8">
        <v>112</v>
      </c>
      <c r="I140" s="8"/>
      <c r="J140" s="8"/>
      <c r="K140" s="9" t="s">
        <v>481</v>
      </c>
      <c r="L140" s="9" t="s">
        <v>483</v>
      </c>
      <c r="M140" s="25">
        <v>50000</v>
      </c>
      <c r="N140" s="25">
        <v>0</v>
      </c>
      <c r="O140" s="25">
        <f t="shared" si="45"/>
        <v>50000</v>
      </c>
    </row>
    <row r="141" spans="2:18" ht="17.25" hidden="1" customHeight="1" x14ac:dyDescent="0.2">
      <c r="B141" s="7" t="s">
        <v>220</v>
      </c>
      <c r="C141" s="7" t="s">
        <v>221</v>
      </c>
      <c r="D141" s="7"/>
      <c r="E141" s="7"/>
      <c r="F141" s="7"/>
      <c r="G141" s="8">
        <v>20</v>
      </c>
      <c r="H141" s="8">
        <v>112</v>
      </c>
      <c r="I141" s="7"/>
      <c r="J141" s="7"/>
      <c r="K141" s="7" t="s">
        <v>480</v>
      </c>
      <c r="L141" s="7"/>
      <c r="M141" s="24">
        <f t="shared" ref="M141:N141" si="47">+M142</f>
        <v>50000</v>
      </c>
      <c r="N141" s="24">
        <f t="shared" si="47"/>
        <v>0</v>
      </c>
      <c r="O141" s="24">
        <f t="shared" si="45"/>
        <v>50000</v>
      </c>
    </row>
    <row r="142" spans="2:18" ht="16.5" customHeight="1" x14ac:dyDescent="0.2">
      <c r="B142" s="8" t="s">
        <v>222</v>
      </c>
      <c r="C142" s="8" t="s">
        <v>221</v>
      </c>
      <c r="D142" s="8"/>
      <c r="E142" s="8"/>
      <c r="F142" s="8"/>
      <c r="G142" s="8">
        <v>20</v>
      </c>
      <c r="H142" s="8">
        <v>112</v>
      </c>
      <c r="I142" s="8"/>
      <c r="J142" s="8"/>
      <c r="K142" s="9" t="s">
        <v>481</v>
      </c>
      <c r="L142" s="9" t="s">
        <v>483</v>
      </c>
      <c r="M142" s="25">
        <v>50000</v>
      </c>
      <c r="N142" s="25">
        <v>0</v>
      </c>
      <c r="O142" s="25">
        <f t="shared" si="45"/>
        <v>50000</v>
      </c>
    </row>
    <row r="143" spans="2:18" hidden="1" x14ac:dyDescent="0.2">
      <c r="B143" s="7" t="s">
        <v>223</v>
      </c>
      <c r="C143" s="7" t="s">
        <v>224</v>
      </c>
      <c r="D143" s="7"/>
      <c r="E143" s="7"/>
      <c r="F143" s="7"/>
      <c r="G143" s="8">
        <v>20</v>
      </c>
      <c r="H143" s="8">
        <v>112</v>
      </c>
      <c r="I143" s="7"/>
      <c r="J143" s="7"/>
      <c r="K143" s="7"/>
      <c r="L143" s="7"/>
      <c r="M143" s="24">
        <f t="shared" ref="M143:N143" si="48">+M144+M146+M148</f>
        <v>2100000</v>
      </c>
      <c r="N143" s="24">
        <f t="shared" si="48"/>
        <v>0</v>
      </c>
      <c r="O143" s="24">
        <f t="shared" si="45"/>
        <v>2100000</v>
      </c>
    </row>
    <row r="144" spans="2:18" ht="17.25" hidden="1" customHeight="1" x14ac:dyDescent="0.2">
      <c r="B144" s="7" t="s">
        <v>225</v>
      </c>
      <c r="C144" s="7" t="s">
        <v>226</v>
      </c>
      <c r="D144" s="7"/>
      <c r="E144" s="7"/>
      <c r="F144" s="7"/>
      <c r="G144" s="8">
        <v>20</v>
      </c>
      <c r="H144" s="8">
        <v>112</v>
      </c>
      <c r="I144" s="7"/>
      <c r="J144" s="7"/>
      <c r="K144" s="7" t="s">
        <v>480</v>
      </c>
      <c r="L144" s="7"/>
      <c r="M144" s="24">
        <f t="shared" ref="M144:N144" si="49">+M145</f>
        <v>50000</v>
      </c>
      <c r="N144" s="24">
        <f t="shared" si="49"/>
        <v>0</v>
      </c>
      <c r="O144" s="24">
        <f t="shared" si="45"/>
        <v>50000</v>
      </c>
    </row>
    <row r="145" spans="2:15" ht="18" customHeight="1" x14ac:dyDescent="0.2">
      <c r="B145" s="8" t="s">
        <v>227</v>
      </c>
      <c r="C145" s="8" t="s">
        <v>226</v>
      </c>
      <c r="D145" s="8"/>
      <c r="E145" s="8"/>
      <c r="F145" s="8"/>
      <c r="G145" s="8">
        <v>20</v>
      </c>
      <c r="H145" s="8">
        <v>112</v>
      </c>
      <c r="I145" s="8"/>
      <c r="J145" s="8"/>
      <c r="K145" s="9" t="s">
        <v>481</v>
      </c>
      <c r="L145" s="9" t="s">
        <v>483</v>
      </c>
      <c r="M145" s="25">
        <v>50000</v>
      </c>
      <c r="N145" s="25">
        <v>0</v>
      </c>
      <c r="O145" s="25">
        <f t="shared" si="45"/>
        <v>50000</v>
      </c>
    </row>
    <row r="146" spans="2:15" ht="17.25" hidden="1" customHeight="1" x14ac:dyDescent="0.2">
      <c r="B146" s="7" t="s">
        <v>228</v>
      </c>
      <c r="C146" s="7" t="s">
        <v>229</v>
      </c>
      <c r="D146" s="7"/>
      <c r="E146" s="7"/>
      <c r="F146" s="7"/>
      <c r="G146" s="8">
        <v>20</v>
      </c>
      <c r="H146" s="8">
        <v>112</v>
      </c>
      <c r="I146" s="7"/>
      <c r="J146" s="7"/>
      <c r="K146" s="7" t="s">
        <v>480</v>
      </c>
      <c r="L146" s="7"/>
      <c r="M146" s="24">
        <f t="shared" ref="M146:N146" si="50">+M147</f>
        <v>2000000</v>
      </c>
      <c r="N146" s="24">
        <f t="shared" si="50"/>
        <v>0</v>
      </c>
      <c r="O146" s="24">
        <f t="shared" si="45"/>
        <v>2000000</v>
      </c>
    </row>
    <row r="147" spans="2:15" ht="15.75" customHeight="1" x14ac:dyDescent="0.2">
      <c r="B147" s="8" t="s">
        <v>230</v>
      </c>
      <c r="C147" s="5" t="s">
        <v>229</v>
      </c>
      <c r="D147" s="8"/>
      <c r="E147" s="8"/>
      <c r="F147" s="8"/>
      <c r="G147" s="8">
        <v>20</v>
      </c>
      <c r="H147" s="8">
        <v>112</v>
      </c>
      <c r="I147" s="8"/>
      <c r="J147" s="8"/>
      <c r="K147" s="9" t="s">
        <v>481</v>
      </c>
      <c r="L147" s="9" t="s">
        <v>483</v>
      </c>
      <c r="M147" s="25">
        <v>2000000</v>
      </c>
      <c r="N147" s="25">
        <v>0</v>
      </c>
      <c r="O147" s="25">
        <f t="shared" si="45"/>
        <v>2000000</v>
      </c>
    </row>
    <row r="148" spans="2:15" ht="17.25" hidden="1" customHeight="1" x14ac:dyDescent="0.2">
      <c r="B148" s="7" t="s">
        <v>231</v>
      </c>
      <c r="C148" s="7" t="s">
        <v>232</v>
      </c>
      <c r="D148" s="7"/>
      <c r="E148" s="7"/>
      <c r="F148" s="7"/>
      <c r="G148" s="8">
        <v>20</v>
      </c>
      <c r="H148" s="8">
        <v>112</v>
      </c>
      <c r="I148" s="7"/>
      <c r="J148" s="7"/>
      <c r="K148" s="7" t="s">
        <v>480</v>
      </c>
      <c r="L148" s="7"/>
      <c r="M148" s="24">
        <f t="shared" ref="M148:N148" si="51">+M149</f>
        <v>50000</v>
      </c>
      <c r="N148" s="24">
        <f t="shared" si="51"/>
        <v>0</v>
      </c>
      <c r="O148" s="24">
        <f t="shared" si="45"/>
        <v>50000</v>
      </c>
    </row>
    <row r="149" spans="2:15" ht="15.75" customHeight="1" x14ac:dyDescent="0.2">
      <c r="B149" s="8" t="s">
        <v>233</v>
      </c>
      <c r="C149" s="8" t="s">
        <v>232</v>
      </c>
      <c r="D149" s="8"/>
      <c r="E149" s="8"/>
      <c r="F149" s="8"/>
      <c r="G149" s="8">
        <v>20</v>
      </c>
      <c r="H149" s="8">
        <v>112</v>
      </c>
      <c r="I149" s="8"/>
      <c r="J149" s="8"/>
      <c r="K149" s="9" t="s">
        <v>481</v>
      </c>
      <c r="L149" s="9" t="s">
        <v>483</v>
      </c>
      <c r="M149" s="25">
        <v>50000</v>
      </c>
      <c r="N149" s="25">
        <v>0</v>
      </c>
      <c r="O149" s="25">
        <f t="shared" si="45"/>
        <v>50000</v>
      </c>
    </row>
    <row r="150" spans="2:15" hidden="1" x14ac:dyDescent="0.2">
      <c r="B150" s="7" t="s">
        <v>234</v>
      </c>
      <c r="C150" s="7" t="s">
        <v>235</v>
      </c>
      <c r="D150" s="7"/>
      <c r="E150" s="7"/>
      <c r="F150" s="7"/>
      <c r="G150" s="8">
        <v>20</v>
      </c>
      <c r="H150" s="8">
        <v>112</v>
      </c>
      <c r="I150" s="7"/>
      <c r="J150" s="7"/>
      <c r="K150" s="7"/>
      <c r="L150" s="7"/>
      <c r="M150" s="24">
        <f>+M151+M153+M155+M157</f>
        <v>700000</v>
      </c>
      <c r="N150" s="24">
        <f>+N151+N153+N155+N157</f>
        <v>0</v>
      </c>
      <c r="O150" s="24">
        <f t="shared" si="45"/>
        <v>700000</v>
      </c>
    </row>
    <row r="151" spans="2:15" ht="17.25" hidden="1" customHeight="1" x14ac:dyDescent="0.2">
      <c r="B151" s="7" t="s">
        <v>236</v>
      </c>
      <c r="C151" s="7" t="s">
        <v>237</v>
      </c>
      <c r="D151" s="7"/>
      <c r="E151" s="7"/>
      <c r="F151" s="7"/>
      <c r="G151" s="8">
        <v>20</v>
      </c>
      <c r="H151" s="8">
        <v>112</v>
      </c>
      <c r="I151" s="7"/>
      <c r="J151" s="7"/>
      <c r="K151" s="7" t="s">
        <v>480</v>
      </c>
      <c r="L151" s="7"/>
      <c r="M151" s="24">
        <f t="shared" ref="M151:N151" si="52">+M152</f>
        <v>300000</v>
      </c>
      <c r="N151" s="24">
        <f t="shared" si="52"/>
        <v>0</v>
      </c>
      <c r="O151" s="24">
        <f t="shared" si="45"/>
        <v>300000</v>
      </c>
    </row>
    <row r="152" spans="2:15" ht="15.75" customHeight="1" x14ac:dyDescent="0.2">
      <c r="B152" s="8" t="s">
        <v>238</v>
      </c>
      <c r="C152" s="8" t="s">
        <v>237</v>
      </c>
      <c r="D152" s="8"/>
      <c r="E152" s="8"/>
      <c r="F152" s="8"/>
      <c r="G152" s="8">
        <v>20</v>
      </c>
      <c r="H152" s="8">
        <v>112</v>
      </c>
      <c r="I152" s="8"/>
      <c r="J152" s="8"/>
      <c r="K152" s="9" t="s">
        <v>481</v>
      </c>
      <c r="L152" s="9" t="s">
        <v>483</v>
      </c>
      <c r="M152" s="25">
        <v>300000</v>
      </c>
      <c r="N152" s="25">
        <v>0</v>
      </c>
      <c r="O152" s="25">
        <f t="shared" si="45"/>
        <v>300000</v>
      </c>
    </row>
    <row r="153" spans="2:15" ht="17.25" hidden="1" customHeight="1" x14ac:dyDescent="0.2">
      <c r="B153" s="7" t="s">
        <v>239</v>
      </c>
      <c r="C153" s="7" t="s">
        <v>240</v>
      </c>
      <c r="D153" s="7"/>
      <c r="E153" s="7"/>
      <c r="F153" s="7"/>
      <c r="G153" s="8">
        <v>20</v>
      </c>
      <c r="H153" s="8">
        <v>112</v>
      </c>
      <c r="I153" s="7"/>
      <c r="J153" s="7"/>
      <c r="K153" s="7" t="s">
        <v>480</v>
      </c>
      <c r="L153" s="7"/>
      <c r="M153" s="24">
        <f>+M154</f>
        <v>200000</v>
      </c>
      <c r="N153" s="24">
        <f>+N154</f>
        <v>0</v>
      </c>
      <c r="O153" s="24">
        <f>+M153+N153</f>
        <v>200000</v>
      </c>
    </row>
    <row r="154" spans="2:15" ht="15.75" customHeight="1" x14ac:dyDescent="0.2">
      <c r="B154" s="8" t="s">
        <v>241</v>
      </c>
      <c r="C154" s="8" t="s">
        <v>240</v>
      </c>
      <c r="D154" s="8"/>
      <c r="E154" s="8"/>
      <c r="F154" s="8"/>
      <c r="G154" s="8">
        <v>20</v>
      </c>
      <c r="H154" s="8">
        <v>112</v>
      </c>
      <c r="I154" s="8"/>
      <c r="J154" s="8"/>
      <c r="K154" s="9" t="s">
        <v>481</v>
      </c>
      <c r="L154" s="9" t="s">
        <v>483</v>
      </c>
      <c r="M154" s="25">
        <v>200000</v>
      </c>
      <c r="N154" s="25">
        <v>0</v>
      </c>
      <c r="O154" s="25">
        <f t="shared" si="45"/>
        <v>200000</v>
      </c>
    </row>
    <row r="155" spans="2:15" ht="17.25" hidden="1" customHeight="1" x14ac:dyDescent="0.2">
      <c r="B155" s="7" t="s">
        <v>242</v>
      </c>
      <c r="C155" s="7" t="s">
        <v>243</v>
      </c>
      <c r="D155" s="7"/>
      <c r="E155" s="7"/>
      <c r="F155" s="7"/>
      <c r="G155" s="8">
        <v>20</v>
      </c>
      <c r="H155" s="8">
        <v>112</v>
      </c>
      <c r="I155" s="7"/>
      <c r="J155" s="7"/>
      <c r="K155" s="7" t="s">
        <v>480</v>
      </c>
      <c r="L155" s="7"/>
      <c r="M155" s="24">
        <f t="shared" ref="M155:N155" si="53">+M156</f>
        <v>100000</v>
      </c>
      <c r="N155" s="24">
        <f t="shared" si="53"/>
        <v>0</v>
      </c>
      <c r="O155" s="24">
        <f t="shared" si="45"/>
        <v>100000</v>
      </c>
    </row>
    <row r="156" spans="2:15" ht="17.25" customHeight="1" x14ac:dyDescent="0.2">
      <c r="B156" s="8" t="s">
        <v>244</v>
      </c>
      <c r="C156" s="8" t="s">
        <v>243</v>
      </c>
      <c r="D156" s="8"/>
      <c r="E156" s="8"/>
      <c r="F156" s="8"/>
      <c r="G156" s="8">
        <v>20</v>
      </c>
      <c r="H156" s="8">
        <v>112</v>
      </c>
      <c r="I156" s="8"/>
      <c r="J156" s="8"/>
      <c r="K156" s="9" t="s">
        <v>481</v>
      </c>
      <c r="L156" s="9" t="s">
        <v>483</v>
      </c>
      <c r="M156" s="25">
        <v>100000</v>
      </c>
      <c r="N156" s="25">
        <v>0</v>
      </c>
      <c r="O156" s="25">
        <f t="shared" si="45"/>
        <v>100000</v>
      </c>
    </row>
    <row r="157" spans="2:15" ht="17.25" hidden="1" customHeight="1" x14ac:dyDescent="0.2">
      <c r="B157" s="7" t="s">
        <v>245</v>
      </c>
      <c r="C157" s="7" t="s">
        <v>246</v>
      </c>
      <c r="D157" s="7"/>
      <c r="E157" s="7"/>
      <c r="F157" s="7"/>
      <c r="G157" s="8">
        <v>20</v>
      </c>
      <c r="H157" s="8">
        <v>112</v>
      </c>
      <c r="I157" s="7"/>
      <c r="J157" s="7"/>
      <c r="K157" s="7" t="s">
        <v>480</v>
      </c>
      <c r="L157" s="7"/>
      <c r="M157" s="24">
        <f t="shared" ref="M157:N157" si="54">+M158</f>
        <v>100000</v>
      </c>
      <c r="N157" s="24">
        <f t="shared" si="54"/>
        <v>0</v>
      </c>
      <c r="O157" s="24">
        <f t="shared" si="45"/>
        <v>100000</v>
      </c>
    </row>
    <row r="158" spans="2:15" ht="17.25" customHeight="1" x14ac:dyDescent="0.2">
      <c r="B158" s="8" t="s">
        <v>247</v>
      </c>
      <c r="C158" s="8" t="s">
        <v>246</v>
      </c>
      <c r="D158" s="8"/>
      <c r="E158" s="8"/>
      <c r="F158" s="8"/>
      <c r="G158" s="8">
        <v>20</v>
      </c>
      <c r="H158" s="8">
        <v>112</v>
      </c>
      <c r="I158" s="8"/>
      <c r="J158" s="8"/>
      <c r="K158" s="9" t="s">
        <v>481</v>
      </c>
      <c r="L158" s="9" t="s">
        <v>483</v>
      </c>
      <c r="M158" s="25">
        <v>100000</v>
      </c>
      <c r="N158" s="25">
        <v>0</v>
      </c>
      <c r="O158" s="25">
        <f t="shared" si="45"/>
        <v>100000</v>
      </c>
    </row>
    <row r="159" spans="2:15" ht="17.25" hidden="1" customHeight="1" x14ac:dyDescent="0.2">
      <c r="B159" s="7" t="s">
        <v>248</v>
      </c>
      <c r="C159" s="7" t="s">
        <v>249</v>
      </c>
      <c r="D159" s="7"/>
      <c r="E159" s="7"/>
      <c r="F159" s="7"/>
      <c r="G159" s="8">
        <v>20</v>
      </c>
      <c r="H159" s="8">
        <v>112</v>
      </c>
      <c r="I159" s="7"/>
      <c r="J159" s="7"/>
      <c r="K159" s="7"/>
      <c r="L159" s="7"/>
      <c r="M159" s="24">
        <f t="shared" ref="M159:N160" si="55">+M160</f>
        <v>15000</v>
      </c>
      <c r="N159" s="24">
        <f t="shared" si="55"/>
        <v>0</v>
      </c>
      <c r="O159" s="24">
        <f t="shared" si="45"/>
        <v>15000</v>
      </c>
    </row>
    <row r="160" spans="2:15" ht="17.25" hidden="1" customHeight="1" x14ac:dyDescent="0.2">
      <c r="B160" s="7" t="s">
        <v>250</v>
      </c>
      <c r="C160" s="7" t="s">
        <v>251</v>
      </c>
      <c r="D160" s="7"/>
      <c r="E160" s="7"/>
      <c r="F160" s="7"/>
      <c r="G160" s="8">
        <v>20</v>
      </c>
      <c r="H160" s="8">
        <v>112</v>
      </c>
      <c r="I160" s="7"/>
      <c r="J160" s="7"/>
      <c r="K160" s="7" t="s">
        <v>480</v>
      </c>
      <c r="L160" s="7"/>
      <c r="M160" s="24">
        <f t="shared" si="55"/>
        <v>15000</v>
      </c>
      <c r="N160" s="24">
        <f t="shared" si="55"/>
        <v>0</v>
      </c>
      <c r="O160" s="24">
        <f t="shared" si="45"/>
        <v>15000</v>
      </c>
    </row>
    <row r="161" spans="2:15" ht="17.25" customHeight="1" x14ac:dyDescent="0.2">
      <c r="B161" s="8" t="s">
        <v>252</v>
      </c>
      <c r="C161" s="8" t="s">
        <v>251</v>
      </c>
      <c r="D161" s="8"/>
      <c r="E161" s="8"/>
      <c r="F161" s="8"/>
      <c r="G161" s="8">
        <v>20</v>
      </c>
      <c r="H161" s="8">
        <v>112</v>
      </c>
      <c r="I161" s="8"/>
      <c r="J161" s="8"/>
      <c r="K161" s="9" t="s">
        <v>481</v>
      </c>
      <c r="L161" s="9" t="s">
        <v>483</v>
      </c>
      <c r="M161" s="25">
        <v>15000</v>
      </c>
      <c r="N161" s="25">
        <v>0</v>
      </c>
      <c r="O161" s="25">
        <f t="shared" si="45"/>
        <v>15000</v>
      </c>
    </row>
    <row r="162" spans="2:15" ht="17.25" hidden="1" customHeight="1" x14ac:dyDescent="0.2">
      <c r="B162" s="7" t="s">
        <v>253</v>
      </c>
      <c r="C162" s="7" t="s">
        <v>254</v>
      </c>
      <c r="D162" s="7"/>
      <c r="E162" s="7"/>
      <c r="F162" s="7"/>
      <c r="G162" s="8">
        <v>20</v>
      </c>
      <c r="H162" s="8">
        <v>112</v>
      </c>
      <c r="I162" s="7"/>
      <c r="J162" s="7"/>
      <c r="K162" s="7"/>
      <c r="L162" s="7"/>
      <c r="M162" s="24">
        <f t="shared" ref="M162:N162" si="56">+M163+M165+M167</f>
        <v>2050000</v>
      </c>
      <c r="N162" s="24">
        <f t="shared" si="56"/>
        <v>0</v>
      </c>
      <c r="O162" s="24">
        <f t="shared" si="45"/>
        <v>2050000</v>
      </c>
    </row>
    <row r="163" spans="2:15" ht="17.25" hidden="1" customHeight="1" x14ac:dyDescent="0.2">
      <c r="B163" s="7" t="s">
        <v>255</v>
      </c>
      <c r="C163" s="7" t="s">
        <v>256</v>
      </c>
      <c r="D163" s="7"/>
      <c r="E163" s="7"/>
      <c r="F163" s="7"/>
      <c r="G163" s="8">
        <v>20</v>
      </c>
      <c r="H163" s="8">
        <v>112</v>
      </c>
      <c r="I163" s="7"/>
      <c r="J163" s="7"/>
      <c r="K163" s="7" t="s">
        <v>480</v>
      </c>
      <c r="L163" s="7"/>
      <c r="M163" s="24">
        <f t="shared" ref="M163:N163" si="57">+M164</f>
        <v>50000</v>
      </c>
      <c r="N163" s="24">
        <f t="shared" si="57"/>
        <v>0</v>
      </c>
      <c r="O163" s="24">
        <f t="shared" si="45"/>
        <v>50000</v>
      </c>
    </row>
    <row r="164" spans="2:15" ht="17.25" customHeight="1" x14ac:dyDescent="0.2">
      <c r="B164" s="8" t="s">
        <v>257</v>
      </c>
      <c r="C164" s="8" t="s">
        <v>258</v>
      </c>
      <c r="D164" s="8"/>
      <c r="E164" s="8"/>
      <c r="F164" s="8"/>
      <c r="G164" s="8">
        <v>20</v>
      </c>
      <c r="H164" s="8">
        <v>112</v>
      </c>
      <c r="I164" s="8"/>
      <c r="J164" s="8"/>
      <c r="K164" s="9" t="s">
        <v>481</v>
      </c>
      <c r="L164" s="9" t="s">
        <v>483</v>
      </c>
      <c r="M164" s="25">
        <v>50000</v>
      </c>
      <c r="N164" s="25">
        <v>0</v>
      </c>
      <c r="O164" s="25">
        <f t="shared" si="45"/>
        <v>50000</v>
      </c>
    </row>
    <row r="165" spans="2:15" ht="17.25" hidden="1" customHeight="1" x14ac:dyDescent="0.2">
      <c r="B165" s="7" t="s">
        <v>259</v>
      </c>
      <c r="C165" s="7" t="s">
        <v>260</v>
      </c>
      <c r="D165" s="7"/>
      <c r="E165" s="7"/>
      <c r="F165" s="7"/>
      <c r="G165" s="8">
        <v>20</v>
      </c>
      <c r="H165" s="8">
        <v>112</v>
      </c>
      <c r="I165" s="7"/>
      <c r="J165" s="7"/>
      <c r="K165" s="7" t="s">
        <v>480</v>
      </c>
      <c r="L165" s="7"/>
      <c r="M165" s="24">
        <f t="shared" ref="M165:N165" si="58">+M166</f>
        <v>1000000</v>
      </c>
      <c r="N165" s="24">
        <f t="shared" si="58"/>
        <v>0</v>
      </c>
      <c r="O165" s="24">
        <f t="shared" si="45"/>
        <v>1000000</v>
      </c>
    </row>
    <row r="166" spans="2:15" ht="17.25" customHeight="1" x14ac:dyDescent="0.2">
      <c r="B166" s="8" t="s">
        <v>261</v>
      </c>
      <c r="C166" s="8" t="s">
        <v>260</v>
      </c>
      <c r="D166" s="8"/>
      <c r="E166" s="8"/>
      <c r="F166" s="8"/>
      <c r="G166" s="8">
        <v>20</v>
      </c>
      <c r="H166" s="8">
        <v>112</v>
      </c>
      <c r="I166" s="8"/>
      <c r="J166" s="8"/>
      <c r="K166" s="9" t="s">
        <v>481</v>
      </c>
      <c r="L166" s="9" t="s">
        <v>483</v>
      </c>
      <c r="M166" s="25">
        <v>1000000</v>
      </c>
      <c r="N166" s="25">
        <v>0</v>
      </c>
      <c r="O166" s="25">
        <f t="shared" si="45"/>
        <v>1000000</v>
      </c>
    </row>
    <row r="167" spans="2:15" ht="17.25" hidden="1" customHeight="1" x14ac:dyDescent="0.2">
      <c r="B167" s="7" t="s">
        <v>262</v>
      </c>
      <c r="C167" s="7" t="s">
        <v>263</v>
      </c>
      <c r="D167" s="7"/>
      <c r="E167" s="7"/>
      <c r="F167" s="7"/>
      <c r="G167" s="8">
        <v>20</v>
      </c>
      <c r="H167" s="8">
        <v>112</v>
      </c>
      <c r="I167" s="7"/>
      <c r="J167" s="7"/>
      <c r="K167" s="7" t="s">
        <v>480</v>
      </c>
      <c r="L167" s="7"/>
      <c r="M167" s="24">
        <f t="shared" ref="M167:N167" si="59">+M168</f>
        <v>1000000</v>
      </c>
      <c r="N167" s="24">
        <f t="shared" si="59"/>
        <v>0</v>
      </c>
      <c r="O167" s="24">
        <f t="shared" si="45"/>
        <v>1000000</v>
      </c>
    </row>
    <row r="168" spans="2:15" ht="17.25" customHeight="1" x14ac:dyDescent="0.2">
      <c r="B168" s="8" t="s">
        <v>264</v>
      </c>
      <c r="C168" s="8" t="s">
        <v>541</v>
      </c>
      <c r="D168" s="8"/>
      <c r="E168" s="8"/>
      <c r="F168" s="8"/>
      <c r="G168" s="8">
        <v>20</v>
      </c>
      <c r="H168" s="8">
        <v>112</v>
      </c>
      <c r="I168" s="8"/>
      <c r="J168" s="8"/>
      <c r="K168" s="9" t="s">
        <v>481</v>
      </c>
      <c r="L168" s="9" t="s">
        <v>483</v>
      </c>
      <c r="M168" s="25">
        <v>1000000</v>
      </c>
      <c r="N168" s="25">
        <v>0</v>
      </c>
      <c r="O168" s="25">
        <f t="shared" si="45"/>
        <v>1000000</v>
      </c>
    </row>
    <row r="169" spans="2:15" ht="30" hidden="1" customHeight="1" x14ac:dyDescent="0.2">
      <c r="B169" s="7" t="s">
        <v>265</v>
      </c>
      <c r="C169" s="7" t="s">
        <v>266</v>
      </c>
      <c r="D169" s="7"/>
      <c r="E169" s="7"/>
      <c r="F169" s="7"/>
      <c r="G169" s="8">
        <v>20</v>
      </c>
      <c r="H169" s="8">
        <v>112</v>
      </c>
      <c r="I169" s="7"/>
      <c r="J169" s="7"/>
      <c r="K169" s="7"/>
      <c r="L169" s="7"/>
      <c r="M169" s="24">
        <f t="shared" ref="M169:N169" si="60">+M170+M172+M175+M180</f>
        <v>3350000</v>
      </c>
      <c r="N169" s="24">
        <f t="shared" si="60"/>
        <v>0</v>
      </c>
      <c r="O169" s="24">
        <f t="shared" si="45"/>
        <v>3350000</v>
      </c>
    </row>
    <row r="170" spans="2:15" ht="17.25" hidden="1" customHeight="1" x14ac:dyDescent="0.2">
      <c r="B170" s="7" t="s">
        <v>267</v>
      </c>
      <c r="C170" s="7" t="s">
        <v>268</v>
      </c>
      <c r="D170" s="7"/>
      <c r="E170" s="7"/>
      <c r="F170" s="7"/>
      <c r="G170" s="8">
        <v>20</v>
      </c>
      <c r="H170" s="8">
        <v>112</v>
      </c>
      <c r="I170" s="7"/>
      <c r="J170" s="7"/>
      <c r="K170" s="7" t="s">
        <v>480</v>
      </c>
      <c r="L170" s="7"/>
      <c r="M170" s="24">
        <f t="shared" ref="M170" si="61">+M171</f>
        <v>50000</v>
      </c>
      <c r="N170" s="24"/>
      <c r="O170" s="24">
        <f t="shared" si="45"/>
        <v>50000</v>
      </c>
    </row>
    <row r="171" spans="2:15" ht="17.25" customHeight="1" x14ac:dyDescent="0.2">
      <c r="B171" s="8" t="s">
        <v>269</v>
      </c>
      <c r="C171" s="8" t="s">
        <v>270</v>
      </c>
      <c r="D171" s="8"/>
      <c r="E171" s="8"/>
      <c r="F171" s="8"/>
      <c r="G171" s="8">
        <v>20</v>
      </c>
      <c r="H171" s="8">
        <v>112</v>
      </c>
      <c r="I171" s="8"/>
      <c r="J171" s="8"/>
      <c r="K171" s="9" t="s">
        <v>481</v>
      </c>
      <c r="L171" s="9" t="s">
        <v>483</v>
      </c>
      <c r="M171" s="25">
        <v>50000</v>
      </c>
      <c r="N171" s="25">
        <v>0</v>
      </c>
      <c r="O171" s="25">
        <f t="shared" si="45"/>
        <v>50000</v>
      </c>
    </row>
    <row r="172" spans="2:15" ht="17.25" hidden="1" customHeight="1" x14ac:dyDescent="0.2">
      <c r="B172" s="7" t="s">
        <v>271</v>
      </c>
      <c r="C172" s="7" t="s">
        <v>272</v>
      </c>
      <c r="D172" s="7"/>
      <c r="E172" s="7"/>
      <c r="F172" s="7"/>
      <c r="G172" s="8">
        <v>20</v>
      </c>
      <c r="H172" s="8">
        <v>112</v>
      </c>
      <c r="I172" s="7"/>
      <c r="J172" s="7"/>
      <c r="K172" s="7" t="s">
        <v>480</v>
      </c>
      <c r="L172" s="7"/>
      <c r="M172" s="24">
        <f t="shared" ref="M172:N172" si="62">+M173+M174</f>
        <v>200000</v>
      </c>
      <c r="N172" s="24">
        <f t="shared" si="62"/>
        <v>0</v>
      </c>
      <c r="O172" s="24">
        <f t="shared" si="45"/>
        <v>200000</v>
      </c>
    </row>
    <row r="173" spans="2:15" ht="17.25" customHeight="1" x14ac:dyDescent="0.2">
      <c r="B173" s="8" t="s">
        <v>273</v>
      </c>
      <c r="C173" s="8" t="s">
        <v>274</v>
      </c>
      <c r="D173" s="8"/>
      <c r="E173" s="8"/>
      <c r="F173" s="8"/>
      <c r="G173" s="8">
        <v>20</v>
      </c>
      <c r="H173" s="8">
        <v>112</v>
      </c>
      <c r="I173" s="8"/>
      <c r="J173" s="8"/>
      <c r="K173" s="9" t="s">
        <v>481</v>
      </c>
      <c r="L173" s="9" t="s">
        <v>483</v>
      </c>
      <c r="M173" s="25">
        <v>100000</v>
      </c>
      <c r="N173" s="25">
        <v>0</v>
      </c>
      <c r="O173" s="25">
        <f t="shared" si="45"/>
        <v>100000</v>
      </c>
    </row>
    <row r="174" spans="2:15" ht="17.25" customHeight="1" x14ac:dyDescent="0.2">
      <c r="B174" s="8" t="s">
        <v>275</v>
      </c>
      <c r="C174" s="8" t="s">
        <v>276</v>
      </c>
      <c r="D174" s="8"/>
      <c r="E174" s="8"/>
      <c r="F174" s="8"/>
      <c r="G174" s="8">
        <v>20</v>
      </c>
      <c r="H174" s="8">
        <v>112</v>
      </c>
      <c r="I174" s="8"/>
      <c r="J174" s="8"/>
      <c r="K174" s="9" t="s">
        <v>481</v>
      </c>
      <c r="L174" s="9" t="s">
        <v>483</v>
      </c>
      <c r="M174" s="25">
        <v>100000</v>
      </c>
      <c r="N174" s="25">
        <v>0</v>
      </c>
      <c r="O174" s="25">
        <f t="shared" si="45"/>
        <v>100000</v>
      </c>
    </row>
    <row r="175" spans="2:15" ht="17.25" hidden="1" customHeight="1" x14ac:dyDescent="0.2">
      <c r="B175" s="7" t="s">
        <v>277</v>
      </c>
      <c r="C175" s="7" t="s">
        <v>278</v>
      </c>
      <c r="D175" s="7"/>
      <c r="E175" s="7"/>
      <c r="F175" s="7"/>
      <c r="G175" s="8">
        <v>20</v>
      </c>
      <c r="H175" s="8">
        <v>112</v>
      </c>
      <c r="I175" s="7"/>
      <c r="J175" s="7"/>
      <c r="K175" s="7" t="s">
        <v>480</v>
      </c>
      <c r="L175" s="7"/>
      <c r="M175" s="24">
        <f t="shared" ref="M175:N175" si="63">+SUM(M176:M179)</f>
        <v>3050000</v>
      </c>
      <c r="N175" s="24">
        <f t="shared" si="63"/>
        <v>0</v>
      </c>
      <c r="O175" s="24">
        <f t="shared" si="45"/>
        <v>3050000</v>
      </c>
    </row>
    <row r="176" spans="2:15" ht="17.25" customHeight="1" x14ac:dyDescent="0.2">
      <c r="B176" s="8" t="s">
        <v>279</v>
      </c>
      <c r="C176" s="8" t="s">
        <v>280</v>
      </c>
      <c r="D176" s="8"/>
      <c r="E176" s="8"/>
      <c r="F176" s="8"/>
      <c r="G176" s="8">
        <v>20</v>
      </c>
      <c r="H176" s="8">
        <v>112</v>
      </c>
      <c r="I176" s="8"/>
      <c r="J176" s="8"/>
      <c r="K176" s="9" t="s">
        <v>481</v>
      </c>
      <c r="L176" s="9" t="s">
        <v>483</v>
      </c>
      <c r="M176" s="25">
        <v>0</v>
      </c>
      <c r="N176" s="25">
        <v>0</v>
      </c>
      <c r="O176" s="25">
        <f t="shared" si="45"/>
        <v>0</v>
      </c>
    </row>
    <row r="177" spans="2:15" ht="17.25" customHeight="1" x14ac:dyDescent="0.2">
      <c r="B177" s="8" t="s">
        <v>281</v>
      </c>
      <c r="C177" s="8" t="s">
        <v>282</v>
      </c>
      <c r="D177" s="8"/>
      <c r="E177" s="8"/>
      <c r="F177" s="8"/>
      <c r="G177" s="8">
        <v>20</v>
      </c>
      <c r="H177" s="8">
        <v>112</v>
      </c>
      <c r="I177" s="8"/>
      <c r="J177" s="8"/>
      <c r="K177" s="9" t="s">
        <v>481</v>
      </c>
      <c r="L177" s="9" t="s">
        <v>483</v>
      </c>
      <c r="M177" s="25">
        <v>3000000</v>
      </c>
      <c r="N177" s="25">
        <v>0</v>
      </c>
      <c r="O177" s="25">
        <f t="shared" si="45"/>
        <v>3000000</v>
      </c>
    </row>
    <row r="178" spans="2:15" ht="17.25" customHeight="1" x14ac:dyDescent="0.2">
      <c r="B178" s="8" t="s">
        <v>283</v>
      </c>
      <c r="C178" s="8" t="s">
        <v>284</v>
      </c>
      <c r="D178" s="8"/>
      <c r="E178" s="8"/>
      <c r="F178" s="8"/>
      <c r="G178" s="8">
        <v>20</v>
      </c>
      <c r="H178" s="8">
        <v>112</v>
      </c>
      <c r="I178" s="8"/>
      <c r="J178" s="8"/>
      <c r="K178" s="9" t="s">
        <v>481</v>
      </c>
      <c r="L178" s="9" t="s">
        <v>483</v>
      </c>
      <c r="M178" s="25">
        <v>50000</v>
      </c>
      <c r="N178" s="25">
        <v>0</v>
      </c>
      <c r="O178" s="25">
        <f t="shared" si="45"/>
        <v>50000</v>
      </c>
    </row>
    <row r="179" spans="2:15" ht="17.25" customHeight="1" x14ac:dyDescent="0.2">
      <c r="B179" s="8" t="s">
        <v>465</v>
      </c>
      <c r="C179" s="8" t="s">
        <v>466</v>
      </c>
      <c r="D179" s="8"/>
      <c r="E179" s="8"/>
      <c r="F179" s="8"/>
      <c r="G179" s="8"/>
      <c r="H179" s="8"/>
      <c r="I179" s="8"/>
      <c r="J179" s="8"/>
      <c r="K179" s="9"/>
      <c r="L179" s="9"/>
      <c r="M179" s="25">
        <v>0</v>
      </c>
      <c r="N179" s="25">
        <v>0</v>
      </c>
      <c r="O179" s="25">
        <f t="shared" si="45"/>
        <v>0</v>
      </c>
    </row>
    <row r="180" spans="2:15" ht="17.25" hidden="1" customHeight="1" x14ac:dyDescent="0.2">
      <c r="B180" s="7" t="s">
        <v>285</v>
      </c>
      <c r="C180" s="7" t="s">
        <v>286</v>
      </c>
      <c r="D180" s="7"/>
      <c r="E180" s="7"/>
      <c r="F180" s="7"/>
      <c r="G180" s="8">
        <v>20</v>
      </c>
      <c r="H180" s="8">
        <v>112</v>
      </c>
      <c r="I180" s="7"/>
      <c r="J180" s="7"/>
      <c r="K180" s="7" t="s">
        <v>480</v>
      </c>
      <c r="L180" s="7"/>
      <c r="M180" s="24">
        <f t="shared" ref="M180:N180" si="64">+M181</f>
        <v>50000</v>
      </c>
      <c r="N180" s="24">
        <f t="shared" si="64"/>
        <v>0</v>
      </c>
      <c r="O180" s="24">
        <f t="shared" si="45"/>
        <v>50000</v>
      </c>
    </row>
    <row r="181" spans="2:15" ht="17.25" customHeight="1" x14ac:dyDescent="0.2">
      <c r="B181" s="8" t="s">
        <v>287</v>
      </c>
      <c r="C181" s="8" t="s">
        <v>288</v>
      </c>
      <c r="D181" s="8"/>
      <c r="E181" s="8"/>
      <c r="F181" s="8"/>
      <c r="G181" s="8">
        <v>20</v>
      </c>
      <c r="H181" s="8">
        <v>112</v>
      </c>
      <c r="I181" s="8"/>
      <c r="J181" s="8"/>
      <c r="K181" s="9" t="s">
        <v>481</v>
      </c>
      <c r="L181" s="9" t="s">
        <v>483</v>
      </c>
      <c r="M181" s="25">
        <v>50000</v>
      </c>
      <c r="N181" s="25">
        <v>0</v>
      </c>
      <c r="O181" s="25">
        <f t="shared" si="45"/>
        <v>50000</v>
      </c>
    </row>
    <row r="182" spans="2:15" ht="30" hidden="1" customHeight="1" x14ac:dyDescent="0.2">
      <c r="B182" s="7" t="s">
        <v>289</v>
      </c>
      <c r="C182" s="7" t="s">
        <v>290</v>
      </c>
      <c r="D182" s="7"/>
      <c r="E182" s="7"/>
      <c r="F182" s="7"/>
      <c r="G182" s="8">
        <v>20</v>
      </c>
      <c r="H182" s="8">
        <v>112</v>
      </c>
      <c r="I182" s="77" t="s">
        <v>487</v>
      </c>
      <c r="J182" s="7"/>
      <c r="K182" s="7"/>
      <c r="L182" s="7"/>
      <c r="M182" s="24">
        <f t="shared" ref="M182:N182" si="65">+M183+M187</f>
        <v>12300000</v>
      </c>
      <c r="N182" s="24">
        <f t="shared" si="65"/>
        <v>0</v>
      </c>
      <c r="O182" s="24">
        <f t="shared" si="45"/>
        <v>12300000</v>
      </c>
    </row>
    <row r="183" spans="2:15" ht="17.25" hidden="1" customHeight="1" x14ac:dyDescent="0.2">
      <c r="B183" s="7" t="s">
        <v>291</v>
      </c>
      <c r="C183" s="7" t="s">
        <v>292</v>
      </c>
      <c r="D183" s="7"/>
      <c r="E183" s="7"/>
      <c r="F183" s="7"/>
      <c r="G183" s="8">
        <v>20</v>
      </c>
      <c r="H183" s="8">
        <v>112</v>
      </c>
      <c r="I183" s="77"/>
      <c r="J183" s="7"/>
      <c r="K183" s="7" t="s">
        <v>480</v>
      </c>
      <c r="L183" s="7"/>
      <c r="M183" s="24">
        <f>+M184+M185+M186</f>
        <v>12000000</v>
      </c>
      <c r="N183" s="24">
        <f>+N184+N185+N186</f>
        <v>0</v>
      </c>
      <c r="O183" s="24">
        <f t="shared" si="45"/>
        <v>12000000</v>
      </c>
    </row>
    <row r="184" spans="2:15" ht="17.25" customHeight="1" x14ac:dyDescent="0.2">
      <c r="B184" s="8" t="s">
        <v>293</v>
      </c>
      <c r="C184" s="8" t="s">
        <v>294</v>
      </c>
      <c r="D184" s="8"/>
      <c r="E184" s="8"/>
      <c r="F184" s="8"/>
      <c r="G184" s="8">
        <v>20</v>
      </c>
      <c r="H184" s="8">
        <v>112</v>
      </c>
      <c r="I184" s="8"/>
      <c r="J184" s="8"/>
      <c r="K184" s="9" t="s">
        <v>481</v>
      </c>
      <c r="L184" s="9" t="s">
        <v>483</v>
      </c>
      <c r="M184" s="25">
        <v>12000000</v>
      </c>
      <c r="N184" s="25">
        <v>0</v>
      </c>
      <c r="O184" s="25">
        <f t="shared" si="45"/>
        <v>12000000</v>
      </c>
    </row>
    <row r="185" spans="2:15" ht="17.25" customHeight="1" x14ac:dyDescent="0.2">
      <c r="B185" s="8" t="s">
        <v>519</v>
      </c>
      <c r="C185" s="8" t="s">
        <v>520</v>
      </c>
      <c r="D185" s="8"/>
      <c r="E185" s="8"/>
      <c r="F185" s="8"/>
      <c r="G185" s="8"/>
      <c r="H185" s="8"/>
      <c r="I185" s="8"/>
      <c r="J185" s="8"/>
      <c r="K185" s="9"/>
      <c r="L185" s="9"/>
      <c r="M185" s="25">
        <v>0</v>
      </c>
      <c r="N185" s="25">
        <v>0</v>
      </c>
      <c r="O185" s="25">
        <f t="shared" si="45"/>
        <v>0</v>
      </c>
    </row>
    <row r="186" spans="2:15" ht="17.25" customHeight="1" x14ac:dyDescent="0.2">
      <c r="B186" s="8" t="s">
        <v>521</v>
      </c>
      <c r="C186" s="8" t="s">
        <v>522</v>
      </c>
      <c r="D186" s="8"/>
      <c r="E186" s="8"/>
      <c r="F186" s="8"/>
      <c r="G186" s="8"/>
      <c r="H186" s="8"/>
      <c r="I186" s="8"/>
      <c r="J186" s="8"/>
      <c r="K186" s="9"/>
      <c r="L186" s="9"/>
      <c r="M186" s="25">
        <v>0</v>
      </c>
      <c r="N186" s="25">
        <v>0</v>
      </c>
      <c r="O186" s="25">
        <f t="shared" si="45"/>
        <v>0</v>
      </c>
    </row>
    <row r="187" spans="2:15" ht="17.25" hidden="1" customHeight="1" x14ac:dyDescent="0.2">
      <c r="B187" s="7" t="s">
        <v>295</v>
      </c>
      <c r="C187" s="7" t="s">
        <v>296</v>
      </c>
      <c r="D187" s="7"/>
      <c r="E187" s="7"/>
      <c r="F187" s="7"/>
      <c r="G187" s="8">
        <v>20</v>
      </c>
      <c r="H187" s="8">
        <v>112</v>
      </c>
      <c r="I187" s="7"/>
      <c r="J187" s="7"/>
      <c r="K187" s="7" t="s">
        <v>480</v>
      </c>
      <c r="L187" s="7"/>
      <c r="M187" s="24">
        <f t="shared" ref="M187:N187" si="66">+M188+M189</f>
        <v>300000</v>
      </c>
      <c r="N187" s="24">
        <f t="shared" si="66"/>
        <v>0</v>
      </c>
      <c r="O187" s="24">
        <f t="shared" si="45"/>
        <v>300000</v>
      </c>
    </row>
    <row r="188" spans="2:15" ht="35.25" customHeight="1" x14ac:dyDescent="0.2">
      <c r="B188" s="8" t="s">
        <v>297</v>
      </c>
      <c r="C188" s="8" t="s">
        <v>298</v>
      </c>
      <c r="D188" s="8"/>
      <c r="E188" s="8"/>
      <c r="F188" s="8"/>
      <c r="G188" s="8">
        <v>20</v>
      </c>
      <c r="H188" s="8">
        <v>112</v>
      </c>
      <c r="I188" s="8"/>
      <c r="J188" s="8"/>
      <c r="K188" s="9" t="s">
        <v>481</v>
      </c>
      <c r="L188" s="9" t="s">
        <v>483</v>
      </c>
      <c r="M188" s="25">
        <v>300000</v>
      </c>
      <c r="N188" s="25">
        <v>0</v>
      </c>
      <c r="O188" s="25">
        <f t="shared" si="45"/>
        <v>300000</v>
      </c>
    </row>
    <row r="189" spans="2:15" ht="17.25" customHeight="1" x14ac:dyDescent="0.2">
      <c r="B189" s="8" t="s">
        <v>469</v>
      </c>
      <c r="C189" s="8" t="s">
        <v>470</v>
      </c>
      <c r="D189" s="8"/>
      <c r="E189" s="8"/>
      <c r="F189" s="8"/>
      <c r="G189" s="8"/>
      <c r="H189" s="8"/>
      <c r="I189" s="8"/>
      <c r="J189" s="8"/>
      <c r="K189" s="9"/>
      <c r="L189" s="9"/>
      <c r="M189" s="25">
        <v>0</v>
      </c>
      <c r="N189" s="25">
        <v>0</v>
      </c>
      <c r="O189" s="25">
        <f t="shared" si="45"/>
        <v>0</v>
      </c>
    </row>
    <row r="190" spans="2:15" ht="17.25" hidden="1" customHeight="1" x14ac:dyDescent="0.2">
      <c r="B190" s="7" t="s">
        <v>299</v>
      </c>
      <c r="C190" s="7" t="s">
        <v>300</v>
      </c>
      <c r="D190" s="7"/>
      <c r="E190" s="7"/>
      <c r="F190" s="7"/>
      <c r="G190" s="8">
        <v>20</v>
      </c>
      <c r="H190" s="8">
        <v>112</v>
      </c>
      <c r="I190" s="7"/>
      <c r="J190" s="7"/>
      <c r="K190" s="7"/>
      <c r="L190" s="7"/>
      <c r="M190" s="24">
        <f t="shared" ref="M190" si="67">+M191+M193+M195+M199+M201+M203+M206</f>
        <v>23450000</v>
      </c>
      <c r="N190" s="24">
        <f>+N191+N193+N195+N199+N201+N203+N206+N197</f>
        <v>0</v>
      </c>
      <c r="O190" s="24">
        <f t="shared" si="45"/>
        <v>23450000</v>
      </c>
    </row>
    <row r="191" spans="2:15" ht="17.25" hidden="1" customHeight="1" x14ac:dyDescent="0.2">
      <c r="B191" s="7" t="s">
        <v>301</v>
      </c>
      <c r="C191" s="7" t="s">
        <v>302</v>
      </c>
      <c r="D191" s="7"/>
      <c r="E191" s="7"/>
      <c r="F191" s="7"/>
      <c r="G191" s="8">
        <v>20</v>
      </c>
      <c r="H191" s="8">
        <v>112</v>
      </c>
      <c r="I191" s="7"/>
      <c r="J191" s="7"/>
      <c r="K191" s="7" t="s">
        <v>480</v>
      </c>
      <c r="L191" s="7"/>
      <c r="M191" s="24">
        <f t="shared" ref="M191:N191" si="68">+M192</f>
        <v>200000</v>
      </c>
      <c r="N191" s="24">
        <f t="shared" si="68"/>
        <v>0</v>
      </c>
      <c r="O191" s="24">
        <f t="shared" si="45"/>
        <v>200000</v>
      </c>
    </row>
    <row r="192" spans="2:15" ht="17.25" customHeight="1" x14ac:dyDescent="0.2">
      <c r="B192" s="8" t="s">
        <v>303</v>
      </c>
      <c r="C192" s="8" t="s">
        <v>535</v>
      </c>
      <c r="D192" s="8"/>
      <c r="E192" s="8"/>
      <c r="F192" s="8"/>
      <c r="G192" s="8">
        <v>20</v>
      </c>
      <c r="H192" s="8">
        <v>112</v>
      </c>
      <c r="I192" s="8"/>
      <c r="J192" s="8"/>
      <c r="K192" s="9" t="s">
        <v>481</v>
      </c>
      <c r="L192" s="9" t="s">
        <v>483</v>
      </c>
      <c r="M192" s="25">
        <v>200000</v>
      </c>
      <c r="N192" s="25">
        <v>0</v>
      </c>
      <c r="O192" s="25">
        <f t="shared" si="45"/>
        <v>200000</v>
      </c>
    </row>
    <row r="193" spans="2:18" ht="30" hidden="1" customHeight="1" x14ac:dyDescent="0.2">
      <c r="B193" s="7" t="s">
        <v>304</v>
      </c>
      <c r="C193" s="7" t="s">
        <v>305</v>
      </c>
      <c r="D193" s="7"/>
      <c r="E193" s="7"/>
      <c r="F193" s="7"/>
      <c r="G193" s="8">
        <v>20</v>
      </c>
      <c r="H193" s="8">
        <v>112</v>
      </c>
      <c r="I193" s="7"/>
      <c r="J193" s="7"/>
      <c r="K193" s="7" t="s">
        <v>480</v>
      </c>
      <c r="L193" s="7"/>
      <c r="M193" s="24">
        <f t="shared" ref="M193" si="69">+M194</f>
        <v>18500000</v>
      </c>
      <c r="N193" s="24">
        <f>+N194</f>
        <v>0</v>
      </c>
      <c r="O193" s="24">
        <f t="shared" si="45"/>
        <v>18500000</v>
      </c>
    </row>
    <row r="194" spans="2:18" ht="17.25" customHeight="1" x14ac:dyDescent="0.2">
      <c r="B194" s="8" t="s">
        <v>306</v>
      </c>
      <c r="C194" s="8" t="s">
        <v>307</v>
      </c>
      <c r="D194" s="8"/>
      <c r="E194" s="8"/>
      <c r="F194" s="8"/>
      <c r="G194" s="8">
        <v>20</v>
      </c>
      <c r="H194" s="8">
        <v>112</v>
      </c>
      <c r="I194" s="8"/>
      <c r="J194" s="8"/>
      <c r="K194" s="9" t="s">
        <v>481</v>
      </c>
      <c r="L194" s="9" t="s">
        <v>483</v>
      </c>
      <c r="M194" s="25">
        <v>18500000</v>
      </c>
      <c r="N194" s="25">
        <v>0</v>
      </c>
      <c r="O194" s="25">
        <f t="shared" si="45"/>
        <v>18500000</v>
      </c>
      <c r="R194" s="2"/>
    </row>
    <row r="195" spans="2:18" ht="30" hidden="1" customHeight="1" x14ac:dyDescent="0.2">
      <c r="B195" s="7" t="s">
        <v>308</v>
      </c>
      <c r="C195" s="7" t="s">
        <v>309</v>
      </c>
      <c r="D195" s="7"/>
      <c r="E195" s="7"/>
      <c r="F195" s="7"/>
      <c r="G195" s="8">
        <v>20</v>
      </c>
      <c r="H195" s="8">
        <v>112</v>
      </c>
      <c r="I195" s="7"/>
      <c r="J195" s="7"/>
      <c r="K195" s="7" t="s">
        <v>480</v>
      </c>
      <c r="L195" s="7"/>
      <c r="M195" s="24">
        <f t="shared" ref="M195:N195" si="70">+M196</f>
        <v>600000</v>
      </c>
      <c r="N195" s="24">
        <f t="shared" si="70"/>
        <v>0</v>
      </c>
      <c r="O195" s="24">
        <f t="shared" si="45"/>
        <v>600000</v>
      </c>
    </row>
    <row r="196" spans="2:18" ht="17.25" customHeight="1" x14ac:dyDescent="0.2">
      <c r="B196" s="8" t="s">
        <v>310</v>
      </c>
      <c r="C196" s="8" t="s">
        <v>311</v>
      </c>
      <c r="D196" s="8"/>
      <c r="E196" s="8"/>
      <c r="F196" s="8"/>
      <c r="G196" s="8">
        <v>20</v>
      </c>
      <c r="H196" s="8">
        <v>112</v>
      </c>
      <c r="I196" s="8"/>
      <c r="J196" s="8"/>
      <c r="K196" s="9" t="s">
        <v>481</v>
      </c>
      <c r="L196" s="9" t="s">
        <v>483</v>
      </c>
      <c r="M196" s="25">
        <v>600000</v>
      </c>
      <c r="N196" s="25">
        <v>0</v>
      </c>
      <c r="O196" s="25">
        <f t="shared" si="45"/>
        <v>600000</v>
      </c>
    </row>
    <row r="197" spans="2:18" ht="30" hidden="1" customHeight="1" x14ac:dyDescent="0.2">
      <c r="B197" s="7" t="s">
        <v>536</v>
      </c>
      <c r="C197" s="7" t="s">
        <v>538</v>
      </c>
      <c r="D197" s="7"/>
      <c r="E197" s="7"/>
      <c r="F197" s="7"/>
      <c r="G197" s="8">
        <v>20</v>
      </c>
      <c r="H197" s="8">
        <v>112</v>
      </c>
      <c r="I197" s="7"/>
      <c r="J197" s="7"/>
      <c r="K197" s="7" t="s">
        <v>480</v>
      </c>
      <c r="L197" s="7"/>
      <c r="M197" s="24">
        <f t="shared" ref="M197:N199" si="71">+M198</f>
        <v>0</v>
      </c>
      <c r="N197" s="24">
        <f t="shared" si="71"/>
        <v>0</v>
      </c>
      <c r="O197" s="24">
        <f t="shared" ref="O197:O198" si="72">+M197+N197</f>
        <v>0</v>
      </c>
    </row>
    <row r="198" spans="2:18" ht="36.75" customHeight="1" x14ac:dyDescent="0.2">
      <c r="B198" s="8" t="s">
        <v>537</v>
      </c>
      <c r="C198" s="8" t="s">
        <v>538</v>
      </c>
      <c r="D198" s="8"/>
      <c r="E198" s="8"/>
      <c r="F198" s="8"/>
      <c r="G198" s="8">
        <v>20</v>
      </c>
      <c r="H198" s="8">
        <v>112</v>
      </c>
      <c r="I198" s="8"/>
      <c r="J198" s="8"/>
      <c r="K198" s="9" t="s">
        <v>481</v>
      </c>
      <c r="L198" s="9" t="s">
        <v>483</v>
      </c>
      <c r="M198" s="25">
        <v>0</v>
      </c>
      <c r="N198" s="25">
        <v>0</v>
      </c>
      <c r="O198" s="25">
        <f t="shared" si="72"/>
        <v>0</v>
      </c>
    </row>
    <row r="199" spans="2:18" ht="17.25" hidden="1" customHeight="1" x14ac:dyDescent="0.2">
      <c r="B199" s="7" t="s">
        <v>312</v>
      </c>
      <c r="C199" s="7" t="s">
        <v>313</v>
      </c>
      <c r="D199" s="7"/>
      <c r="E199" s="7"/>
      <c r="F199" s="7"/>
      <c r="G199" s="8">
        <v>20</v>
      </c>
      <c r="H199" s="8">
        <v>112</v>
      </c>
      <c r="I199" s="7"/>
      <c r="J199" s="7"/>
      <c r="K199" s="7" t="s">
        <v>480</v>
      </c>
      <c r="L199" s="7"/>
      <c r="M199" s="24">
        <f t="shared" si="71"/>
        <v>50000</v>
      </c>
      <c r="N199" s="24">
        <f t="shared" si="71"/>
        <v>0</v>
      </c>
      <c r="O199" s="24">
        <f t="shared" si="45"/>
        <v>50000</v>
      </c>
    </row>
    <row r="200" spans="2:18" ht="17.25" customHeight="1" x14ac:dyDescent="0.2">
      <c r="B200" s="8" t="s">
        <v>314</v>
      </c>
      <c r="C200" s="8" t="s">
        <v>313</v>
      </c>
      <c r="D200" s="8"/>
      <c r="E200" s="8"/>
      <c r="F200" s="8"/>
      <c r="G200" s="8">
        <v>20</v>
      </c>
      <c r="H200" s="8">
        <v>112</v>
      </c>
      <c r="I200" s="8"/>
      <c r="J200" s="8"/>
      <c r="K200" s="9" t="s">
        <v>481</v>
      </c>
      <c r="L200" s="9" t="s">
        <v>483</v>
      </c>
      <c r="M200" s="25">
        <v>50000</v>
      </c>
      <c r="N200" s="25">
        <v>0</v>
      </c>
      <c r="O200" s="25">
        <f t="shared" si="45"/>
        <v>50000</v>
      </c>
    </row>
    <row r="201" spans="2:18" ht="17.25" hidden="1" customHeight="1" x14ac:dyDescent="0.2">
      <c r="B201" s="7" t="s">
        <v>315</v>
      </c>
      <c r="C201" s="7" t="s">
        <v>316</v>
      </c>
      <c r="D201" s="7"/>
      <c r="E201" s="7"/>
      <c r="F201" s="7"/>
      <c r="G201" s="8">
        <v>20</v>
      </c>
      <c r="H201" s="8">
        <v>112</v>
      </c>
      <c r="I201" s="7"/>
      <c r="J201" s="7"/>
      <c r="K201" s="7" t="s">
        <v>480</v>
      </c>
      <c r="L201" s="7"/>
      <c r="M201" s="24">
        <f t="shared" ref="M201:N201" si="73">+M202</f>
        <v>500000</v>
      </c>
      <c r="N201" s="24">
        <f t="shared" si="73"/>
        <v>0</v>
      </c>
      <c r="O201" s="24">
        <f t="shared" si="45"/>
        <v>500000</v>
      </c>
    </row>
    <row r="202" spans="2:18" ht="17.25" customHeight="1" x14ac:dyDescent="0.2">
      <c r="B202" s="8" t="s">
        <v>317</v>
      </c>
      <c r="C202" s="8" t="s">
        <v>316</v>
      </c>
      <c r="D202" s="8"/>
      <c r="E202" s="8"/>
      <c r="F202" s="8"/>
      <c r="G202" s="8">
        <v>20</v>
      </c>
      <c r="H202" s="8">
        <v>112</v>
      </c>
      <c r="I202" s="8"/>
      <c r="J202" s="8"/>
      <c r="K202" s="9" t="s">
        <v>481</v>
      </c>
      <c r="L202" s="9" t="s">
        <v>483</v>
      </c>
      <c r="M202" s="25">
        <v>500000</v>
      </c>
      <c r="N202" s="25">
        <v>0</v>
      </c>
      <c r="O202" s="25">
        <f t="shared" si="45"/>
        <v>500000</v>
      </c>
    </row>
    <row r="203" spans="2:18" ht="17.25" hidden="1" customHeight="1" x14ac:dyDescent="0.2">
      <c r="B203" s="7" t="s">
        <v>318</v>
      </c>
      <c r="C203" s="7" t="s">
        <v>319</v>
      </c>
      <c r="D203" s="7"/>
      <c r="E203" s="7"/>
      <c r="F203" s="7"/>
      <c r="G203" s="8">
        <v>20</v>
      </c>
      <c r="H203" s="8">
        <v>112</v>
      </c>
      <c r="I203" s="7"/>
      <c r="J203" s="7"/>
      <c r="K203" s="7" t="s">
        <v>480</v>
      </c>
      <c r="L203" s="7"/>
      <c r="M203" s="24">
        <f t="shared" ref="M203:N203" si="74">+M204+M205</f>
        <v>1000000</v>
      </c>
      <c r="N203" s="24">
        <f t="shared" si="74"/>
        <v>0</v>
      </c>
      <c r="O203" s="24">
        <f t="shared" si="45"/>
        <v>1000000</v>
      </c>
    </row>
    <row r="204" spans="2:18" ht="17.25" customHeight="1" x14ac:dyDescent="0.2">
      <c r="B204" s="8" t="s">
        <v>320</v>
      </c>
      <c r="C204" s="8" t="s">
        <v>321</v>
      </c>
      <c r="D204" s="8"/>
      <c r="E204" s="8"/>
      <c r="F204" s="8"/>
      <c r="G204" s="8">
        <v>20</v>
      </c>
      <c r="H204" s="8">
        <v>112</v>
      </c>
      <c r="I204" s="8"/>
      <c r="J204" s="8"/>
      <c r="K204" s="9" t="s">
        <v>481</v>
      </c>
      <c r="L204" s="9" t="s">
        <v>483</v>
      </c>
      <c r="M204" s="25">
        <v>500000</v>
      </c>
      <c r="N204" s="25">
        <v>0</v>
      </c>
      <c r="O204" s="25">
        <f t="shared" si="45"/>
        <v>500000</v>
      </c>
    </row>
    <row r="205" spans="2:18" ht="17.25" customHeight="1" x14ac:dyDescent="0.2">
      <c r="B205" s="8" t="s">
        <v>13</v>
      </c>
      <c r="C205" s="8" t="s">
        <v>14</v>
      </c>
      <c r="D205" s="8"/>
      <c r="E205" s="8"/>
      <c r="F205" s="8"/>
      <c r="G205" s="8">
        <v>20</v>
      </c>
      <c r="H205" s="8">
        <v>112</v>
      </c>
      <c r="I205" s="8"/>
      <c r="J205" s="8"/>
      <c r="K205" s="9" t="s">
        <v>481</v>
      </c>
      <c r="L205" s="9" t="s">
        <v>483</v>
      </c>
      <c r="M205" s="25">
        <v>500000</v>
      </c>
      <c r="N205" s="25">
        <v>0</v>
      </c>
      <c r="O205" s="25">
        <f t="shared" si="45"/>
        <v>500000</v>
      </c>
    </row>
    <row r="206" spans="2:18" ht="30" hidden="1" customHeight="1" x14ac:dyDescent="0.2">
      <c r="B206" s="7" t="s">
        <v>322</v>
      </c>
      <c r="C206" s="7" t="s">
        <v>323</v>
      </c>
      <c r="D206" s="7"/>
      <c r="E206" s="7"/>
      <c r="F206" s="7"/>
      <c r="G206" s="8">
        <v>20</v>
      </c>
      <c r="H206" s="8">
        <v>112</v>
      </c>
      <c r="I206" s="7"/>
      <c r="J206" s="7"/>
      <c r="K206" s="7" t="s">
        <v>480</v>
      </c>
      <c r="L206" s="7"/>
      <c r="M206" s="24">
        <f>+SUM(M207:M209)</f>
        <v>2600000</v>
      </c>
      <c r="N206" s="24">
        <f>+SUM(N207:N209)</f>
        <v>0</v>
      </c>
      <c r="O206" s="24">
        <f t="shared" ref="O206:O209" si="75">+M206+N206</f>
        <v>2600000</v>
      </c>
    </row>
    <row r="207" spans="2:18" ht="17.25" customHeight="1" x14ac:dyDescent="0.2">
      <c r="B207" s="8" t="s">
        <v>324</v>
      </c>
      <c r="C207" s="8" t="s">
        <v>325</v>
      </c>
      <c r="D207" s="8"/>
      <c r="E207" s="8"/>
      <c r="F207" s="8"/>
      <c r="G207" s="8">
        <v>20</v>
      </c>
      <c r="H207" s="8">
        <v>112</v>
      </c>
      <c r="I207" s="8"/>
      <c r="J207" s="8"/>
      <c r="K207" s="9" t="s">
        <v>481</v>
      </c>
      <c r="L207" s="9" t="s">
        <v>483</v>
      </c>
      <c r="M207" s="25">
        <v>2000000</v>
      </c>
      <c r="N207" s="25">
        <v>0</v>
      </c>
      <c r="O207" s="25">
        <f t="shared" si="75"/>
        <v>2000000</v>
      </c>
    </row>
    <row r="208" spans="2:18" ht="17.25" customHeight="1" x14ac:dyDescent="0.2">
      <c r="B208" s="8" t="s">
        <v>328</v>
      </c>
      <c r="C208" s="8" t="s">
        <v>329</v>
      </c>
      <c r="D208" s="8"/>
      <c r="E208" s="8"/>
      <c r="F208" s="8"/>
      <c r="G208" s="8">
        <v>20</v>
      </c>
      <c r="H208" s="8">
        <v>112</v>
      </c>
      <c r="I208" s="8"/>
      <c r="J208" s="8"/>
      <c r="K208" s="9" t="s">
        <v>481</v>
      </c>
      <c r="L208" s="9" t="s">
        <v>483</v>
      </c>
      <c r="M208" s="25">
        <v>600000</v>
      </c>
      <c r="N208" s="25">
        <v>0</v>
      </c>
      <c r="O208" s="25">
        <f t="shared" si="75"/>
        <v>600000</v>
      </c>
    </row>
    <row r="209" spans="2:19" ht="24.75" customHeight="1" x14ac:dyDescent="0.2">
      <c r="B209" s="8" t="s">
        <v>467</v>
      </c>
      <c r="C209" s="8" t="s">
        <v>468</v>
      </c>
      <c r="D209" s="8"/>
      <c r="E209" s="8"/>
      <c r="F209" s="8"/>
      <c r="G209" s="8"/>
      <c r="H209" s="8"/>
      <c r="I209" s="8"/>
      <c r="J209" s="8"/>
      <c r="K209" s="9"/>
      <c r="L209" s="9"/>
      <c r="M209" s="25">
        <v>0</v>
      </c>
      <c r="N209" s="25">
        <v>0</v>
      </c>
      <c r="O209" s="25">
        <f t="shared" si="75"/>
        <v>0</v>
      </c>
    </row>
    <row r="210" spans="2:19" hidden="1" x14ac:dyDescent="0.2">
      <c r="B210" s="6">
        <v>2.4</v>
      </c>
      <c r="C210" s="7" t="s">
        <v>330</v>
      </c>
      <c r="D210" s="6"/>
      <c r="E210" s="6"/>
      <c r="F210" s="6"/>
      <c r="G210" s="8">
        <v>20</v>
      </c>
      <c r="H210" s="8">
        <v>112</v>
      </c>
      <c r="I210" s="6"/>
      <c r="J210" s="6"/>
      <c r="K210" s="6"/>
      <c r="L210" s="6"/>
      <c r="M210" s="24">
        <f t="shared" ref="M210:O211" si="76">+M211</f>
        <v>0</v>
      </c>
      <c r="N210" s="24">
        <f t="shared" si="76"/>
        <v>0</v>
      </c>
      <c r="O210" s="24">
        <f t="shared" si="76"/>
        <v>0</v>
      </c>
    </row>
    <row r="211" spans="2:19" hidden="1" x14ac:dyDescent="0.2">
      <c r="B211" s="7" t="s">
        <v>331</v>
      </c>
      <c r="C211" s="7" t="s">
        <v>332</v>
      </c>
      <c r="D211" s="7"/>
      <c r="E211" s="7"/>
      <c r="F211" s="7"/>
      <c r="G211" s="8">
        <v>20</v>
      </c>
      <c r="H211" s="8">
        <v>112</v>
      </c>
      <c r="I211" s="7"/>
      <c r="J211" s="7"/>
      <c r="K211" s="7"/>
      <c r="L211" s="7"/>
      <c r="M211" s="24">
        <f t="shared" si="76"/>
        <v>0</v>
      </c>
      <c r="N211" s="24">
        <f t="shared" si="76"/>
        <v>0</v>
      </c>
      <c r="O211" s="24">
        <f t="shared" si="76"/>
        <v>0</v>
      </c>
    </row>
    <row r="212" spans="2:19" hidden="1" x14ac:dyDescent="0.2">
      <c r="B212" s="7" t="s">
        <v>333</v>
      </c>
      <c r="C212" s="7" t="s">
        <v>334</v>
      </c>
      <c r="D212" s="7"/>
      <c r="E212" s="7"/>
      <c r="F212" s="7"/>
      <c r="G212" s="8">
        <v>20</v>
      </c>
      <c r="H212" s="8">
        <v>112</v>
      </c>
      <c r="I212" s="7"/>
      <c r="J212" s="7"/>
      <c r="K212" s="7"/>
      <c r="L212" s="7"/>
      <c r="M212" s="24">
        <f t="shared" ref="M212:O212" si="77">+M213+M214</f>
        <v>0</v>
      </c>
      <c r="N212" s="24">
        <f t="shared" ref="N212" si="78">+N213+N214</f>
        <v>0</v>
      </c>
      <c r="O212" s="24">
        <f t="shared" si="77"/>
        <v>0</v>
      </c>
    </row>
    <row r="213" spans="2:19" ht="34.5" hidden="1" x14ac:dyDescent="0.2">
      <c r="B213" s="8" t="s">
        <v>335</v>
      </c>
      <c r="C213" s="8" t="s">
        <v>336</v>
      </c>
      <c r="D213" s="8"/>
      <c r="E213" s="8"/>
      <c r="F213" s="8"/>
      <c r="G213" s="8">
        <v>20</v>
      </c>
      <c r="H213" s="8">
        <v>112</v>
      </c>
      <c r="I213" s="8"/>
      <c r="J213" s="8"/>
      <c r="K213" s="9" t="s">
        <v>481</v>
      </c>
      <c r="L213" s="9" t="s">
        <v>483</v>
      </c>
      <c r="M213" s="25">
        <v>0</v>
      </c>
      <c r="N213" s="25">
        <v>0</v>
      </c>
      <c r="O213" s="25">
        <v>0</v>
      </c>
    </row>
    <row r="214" spans="2:19" ht="34.5" hidden="1" x14ac:dyDescent="0.2">
      <c r="B214" s="8" t="s">
        <v>337</v>
      </c>
      <c r="C214" s="8" t="s">
        <v>338</v>
      </c>
      <c r="D214" s="8"/>
      <c r="E214" s="8"/>
      <c r="F214" s="8"/>
      <c r="G214" s="8">
        <v>20</v>
      </c>
      <c r="H214" s="8">
        <v>112</v>
      </c>
      <c r="I214" s="8"/>
      <c r="J214" s="8"/>
      <c r="K214" s="9" t="s">
        <v>481</v>
      </c>
      <c r="L214" s="9" t="s">
        <v>483</v>
      </c>
      <c r="M214" s="25">
        <v>0</v>
      </c>
      <c r="N214" s="25">
        <v>0</v>
      </c>
      <c r="O214" s="25">
        <v>0</v>
      </c>
    </row>
    <row r="215" spans="2:19" ht="24" customHeight="1" x14ac:dyDescent="0.2">
      <c r="B215" s="6">
        <v>2.6</v>
      </c>
      <c r="C215" s="7" t="s">
        <v>339</v>
      </c>
      <c r="D215" s="6"/>
      <c r="E215" s="6"/>
      <c r="F215" s="6"/>
      <c r="G215" s="8">
        <v>20</v>
      </c>
      <c r="H215" s="8">
        <v>112</v>
      </c>
      <c r="I215" s="6"/>
      <c r="J215" s="6"/>
      <c r="K215" s="6"/>
      <c r="L215" s="6"/>
      <c r="M215" s="24">
        <f>+M216+M227+M236+M243+M254+M269+M272+M278</f>
        <v>23350000</v>
      </c>
      <c r="N215" s="54">
        <f>+N216+N227+N236+N243+N254+N269+N272+N278</f>
        <v>0</v>
      </c>
      <c r="O215" s="24">
        <f>+M215+N215</f>
        <v>23350000</v>
      </c>
      <c r="R215" s="49">
        <v>206528570.88</v>
      </c>
      <c r="S215" s="49">
        <f>+R215-O215</f>
        <v>183178570.88</v>
      </c>
    </row>
    <row r="216" spans="2:19" hidden="1" x14ac:dyDescent="0.2">
      <c r="B216" s="7" t="s">
        <v>340</v>
      </c>
      <c r="C216" s="7" t="s">
        <v>341</v>
      </c>
      <c r="D216" s="7"/>
      <c r="E216" s="7"/>
      <c r="F216" s="7"/>
      <c r="G216" s="8">
        <v>20</v>
      </c>
      <c r="H216" s="8">
        <v>112</v>
      </c>
      <c r="I216" s="7"/>
      <c r="J216" s="7"/>
      <c r="K216" s="7"/>
      <c r="L216" s="7"/>
      <c r="M216" s="24">
        <f>+M217+M219+M221+M223+M225</f>
        <v>10800000</v>
      </c>
      <c r="N216" s="24">
        <f>+N217+N219+N221+N223+N225</f>
        <v>0</v>
      </c>
      <c r="O216" s="24">
        <f>+M216+N216</f>
        <v>10800000</v>
      </c>
    </row>
    <row r="217" spans="2:19" ht="17.25" hidden="1" customHeight="1" x14ac:dyDescent="0.2">
      <c r="B217" s="7" t="s">
        <v>342</v>
      </c>
      <c r="C217" s="7" t="s">
        <v>343</v>
      </c>
      <c r="D217" s="7"/>
      <c r="E217" s="7"/>
      <c r="F217" s="7"/>
      <c r="G217" s="8">
        <v>20</v>
      </c>
      <c r="H217" s="8">
        <v>112</v>
      </c>
      <c r="I217" s="7"/>
      <c r="J217" s="7"/>
      <c r="K217" s="7" t="s">
        <v>480</v>
      </c>
      <c r="L217" s="7"/>
      <c r="M217" s="24">
        <f t="shared" ref="M217:N217" si="79">+M218</f>
        <v>3000000</v>
      </c>
      <c r="N217" s="24">
        <f t="shared" si="79"/>
        <v>0</v>
      </c>
      <c r="O217" s="24">
        <f>+O218</f>
        <v>3000000</v>
      </c>
    </row>
    <row r="218" spans="2:19" ht="20.25" customHeight="1" x14ac:dyDescent="0.2">
      <c r="B218" s="8" t="s">
        <v>344</v>
      </c>
      <c r="C218" s="8" t="s">
        <v>343</v>
      </c>
      <c r="D218" s="8"/>
      <c r="E218" s="8"/>
      <c r="F218" s="8"/>
      <c r="G218" s="8">
        <v>20</v>
      </c>
      <c r="H218" s="8">
        <v>112</v>
      </c>
      <c r="I218" s="8"/>
      <c r="J218" s="8"/>
      <c r="K218" s="9" t="s">
        <v>481</v>
      </c>
      <c r="L218" s="9" t="s">
        <v>483</v>
      </c>
      <c r="M218" s="25">
        <v>3000000</v>
      </c>
      <c r="N218" s="25">
        <v>0</v>
      </c>
      <c r="O218" s="25">
        <f t="shared" ref="O218:O283" si="80">+M218+N218</f>
        <v>3000000</v>
      </c>
    </row>
    <row r="219" spans="2:19" ht="17.25" hidden="1" customHeight="1" x14ac:dyDescent="0.2">
      <c r="B219" s="7" t="s">
        <v>345</v>
      </c>
      <c r="C219" s="7" t="s">
        <v>346</v>
      </c>
      <c r="D219" s="7"/>
      <c r="E219" s="7"/>
      <c r="F219" s="7"/>
      <c r="G219" s="8">
        <v>20</v>
      </c>
      <c r="H219" s="8">
        <v>112</v>
      </c>
      <c r="I219" s="7"/>
      <c r="J219" s="7"/>
      <c r="K219" s="7" t="s">
        <v>480</v>
      </c>
      <c r="L219" s="7"/>
      <c r="M219" s="24">
        <f t="shared" ref="M219:N219" si="81">+M220</f>
        <v>3000000</v>
      </c>
      <c r="N219" s="24">
        <f t="shared" si="81"/>
        <v>0</v>
      </c>
      <c r="O219" s="24">
        <f t="shared" si="80"/>
        <v>3000000</v>
      </c>
    </row>
    <row r="220" spans="2:19" ht="20.25" customHeight="1" x14ac:dyDescent="0.2">
      <c r="B220" s="8" t="s">
        <v>347</v>
      </c>
      <c r="C220" s="8" t="s">
        <v>346</v>
      </c>
      <c r="D220" s="8"/>
      <c r="E220" s="8"/>
      <c r="F220" s="8"/>
      <c r="G220" s="8">
        <v>20</v>
      </c>
      <c r="H220" s="8">
        <v>112</v>
      </c>
      <c r="I220" s="8"/>
      <c r="J220" s="8"/>
      <c r="K220" s="9" t="s">
        <v>481</v>
      </c>
      <c r="L220" s="9" t="s">
        <v>483</v>
      </c>
      <c r="M220" s="25">
        <v>3000000</v>
      </c>
      <c r="N220" s="25">
        <v>0</v>
      </c>
      <c r="O220" s="25">
        <f t="shared" si="80"/>
        <v>3000000</v>
      </c>
    </row>
    <row r="221" spans="2:19" ht="30" hidden="1" customHeight="1" x14ac:dyDescent="0.2">
      <c r="B221" s="7" t="s">
        <v>348</v>
      </c>
      <c r="C221" s="7" t="s">
        <v>349</v>
      </c>
      <c r="D221" s="7"/>
      <c r="E221" s="7"/>
      <c r="F221" s="7"/>
      <c r="G221" s="8">
        <v>20</v>
      </c>
      <c r="H221" s="8">
        <v>112</v>
      </c>
      <c r="I221" s="7"/>
      <c r="J221" s="7"/>
      <c r="K221" s="7" t="s">
        <v>480</v>
      </c>
      <c r="L221" s="7"/>
      <c r="M221" s="24">
        <f t="shared" ref="M221:N221" si="82">+M222</f>
        <v>3500000</v>
      </c>
      <c r="N221" s="24">
        <f t="shared" si="82"/>
        <v>0</v>
      </c>
      <c r="O221" s="24">
        <f t="shared" si="80"/>
        <v>3500000</v>
      </c>
    </row>
    <row r="222" spans="2:19" ht="20.25" customHeight="1" x14ac:dyDescent="0.2">
      <c r="B222" s="8" t="s">
        <v>350</v>
      </c>
      <c r="C222" s="8" t="s">
        <v>349</v>
      </c>
      <c r="D222" s="8"/>
      <c r="E222" s="8"/>
      <c r="F222" s="8"/>
      <c r="G222" s="8">
        <v>20</v>
      </c>
      <c r="H222" s="8">
        <v>112</v>
      </c>
      <c r="I222" s="8"/>
      <c r="J222" s="8"/>
      <c r="K222" s="9" t="s">
        <v>481</v>
      </c>
      <c r="L222" s="9" t="s">
        <v>483</v>
      </c>
      <c r="M222" s="25">
        <v>3500000</v>
      </c>
      <c r="N222" s="25">
        <v>0</v>
      </c>
      <c r="O222" s="25">
        <f t="shared" si="80"/>
        <v>3500000</v>
      </c>
    </row>
    <row r="223" spans="2:19" ht="17.25" hidden="1" customHeight="1" x14ac:dyDescent="0.2">
      <c r="B223" s="7" t="s">
        <v>351</v>
      </c>
      <c r="C223" s="7" t="s">
        <v>352</v>
      </c>
      <c r="D223" s="7"/>
      <c r="E223" s="7"/>
      <c r="F223" s="7"/>
      <c r="G223" s="8">
        <v>20</v>
      </c>
      <c r="H223" s="8">
        <v>112</v>
      </c>
      <c r="I223" s="7"/>
      <c r="J223" s="7"/>
      <c r="K223" s="7" t="s">
        <v>480</v>
      </c>
      <c r="L223" s="7"/>
      <c r="M223" s="24">
        <f t="shared" ref="M223:N223" si="83">+M224</f>
        <v>800000</v>
      </c>
      <c r="N223" s="24">
        <f t="shared" si="83"/>
        <v>0</v>
      </c>
      <c r="O223" s="24">
        <f t="shared" si="80"/>
        <v>800000</v>
      </c>
    </row>
    <row r="224" spans="2:19" ht="20.25" customHeight="1" x14ac:dyDescent="0.2">
      <c r="B224" s="8" t="s">
        <v>353</v>
      </c>
      <c r="C224" s="8" t="s">
        <v>352</v>
      </c>
      <c r="D224" s="8"/>
      <c r="E224" s="8"/>
      <c r="F224" s="8"/>
      <c r="G224" s="8">
        <v>20</v>
      </c>
      <c r="H224" s="8">
        <v>112</v>
      </c>
      <c r="I224" s="8"/>
      <c r="J224" s="8"/>
      <c r="K224" s="9" t="s">
        <v>481</v>
      </c>
      <c r="L224" s="9" t="s">
        <v>483</v>
      </c>
      <c r="M224" s="25">
        <v>800000</v>
      </c>
      <c r="N224" s="25">
        <v>0</v>
      </c>
      <c r="O224" s="25">
        <f t="shared" si="80"/>
        <v>800000</v>
      </c>
    </row>
    <row r="225" spans="2:15" ht="30" hidden="1" customHeight="1" x14ac:dyDescent="0.2">
      <c r="B225" s="7" t="s">
        <v>354</v>
      </c>
      <c r="C225" s="7" t="s">
        <v>355</v>
      </c>
      <c r="D225" s="7"/>
      <c r="E225" s="7"/>
      <c r="F225" s="7"/>
      <c r="G225" s="8">
        <v>20</v>
      </c>
      <c r="H225" s="8">
        <v>112</v>
      </c>
      <c r="I225" s="7"/>
      <c r="J225" s="7"/>
      <c r="K225" s="7" t="s">
        <v>480</v>
      </c>
      <c r="L225" s="7"/>
      <c r="M225" s="24">
        <f t="shared" ref="M225:N225" si="84">+M226</f>
        <v>500000</v>
      </c>
      <c r="N225" s="24">
        <f t="shared" si="84"/>
        <v>0</v>
      </c>
      <c r="O225" s="24">
        <f t="shared" si="80"/>
        <v>500000</v>
      </c>
    </row>
    <row r="226" spans="2:15" ht="20.25" customHeight="1" x14ac:dyDescent="0.2">
      <c r="B226" s="8" t="s">
        <v>356</v>
      </c>
      <c r="C226" s="8" t="s">
        <v>357</v>
      </c>
      <c r="D226" s="8"/>
      <c r="E226" s="8"/>
      <c r="F226" s="8"/>
      <c r="G226" s="8">
        <v>20</v>
      </c>
      <c r="H226" s="8">
        <v>112</v>
      </c>
      <c r="I226" s="8"/>
      <c r="J226" s="8"/>
      <c r="K226" s="9" t="s">
        <v>481</v>
      </c>
      <c r="L226" s="9" t="s">
        <v>483</v>
      </c>
      <c r="M226" s="25">
        <v>500000</v>
      </c>
      <c r="N226" s="25">
        <v>0</v>
      </c>
      <c r="O226" s="25">
        <f t="shared" si="80"/>
        <v>500000</v>
      </c>
    </row>
    <row r="227" spans="2:15" ht="30" hidden="1" customHeight="1" x14ac:dyDescent="0.2">
      <c r="B227" s="7" t="s">
        <v>358</v>
      </c>
      <c r="C227" s="7" t="s">
        <v>359</v>
      </c>
      <c r="D227" s="7"/>
      <c r="E227" s="7"/>
      <c r="F227" s="7"/>
      <c r="G227" s="8">
        <v>20</v>
      </c>
      <c r="H227" s="8">
        <v>112</v>
      </c>
      <c r="I227" s="7"/>
      <c r="J227" s="7"/>
      <c r="K227" s="7" t="s">
        <v>480</v>
      </c>
      <c r="L227" s="7"/>
      <c r="M227" s="24">
        <f>+M228+M232+M234+M230</f>
        <v>1900000</v>
      </c>
      <c r="N227" s="24">
        <f>+N228+N232+N234+N230</f>
        <v>0</v>
      </c>
      <c r="O227" s="24">
        <f t="shared" si="80"/>
        <v>1900000</v>
      </c>
    </row>
    <row r="228" spans="2:15" ht="17.25" hidden="1" customHeight="1" x14ac:dyDescent="0.2">
      <c r="B228" s="7" t="s">
        <v>360</v>
      </c>
      <c r="C228" s="7" t="s">
        <v>361</v>
      </c>
      <c r="D228" s="7"/>
      <c r="E228" s="7"/>
      <c r="F228" s="7"/>
      <c r="G228" s="8">
        <v>20</v>
      </c>
      <c r="H228" s="8">
        <v>112</v>
      </c>
      <c r="I228" s="7"/>
      <c r="J228" s="7"/>
      <c r="K228" s="7"/>
      <c r="L228" s="7"/>
      <c r="M228" s="24">
        <f t="shared" ref="M228:N228" si="85">+M229</f>
        <v>1000000</v>
      </c>
      <c r="N228" s="24">
        <f t="shared" si="85"/>
        <v>0</v>
      </c>
      <c r="O228" s="24">
        <f t="shared" si="80"/>
        <v>1000000</v>
      </c>
    </row>
    <row r="229" spans="2:15" ht="20.25" customHeight="1" x14ac:dyDescent="0.2">
      <c r="B229" s="8" t="s">
        <v>362</v>
      </c>
      <c r="C229" s="8" t="s">
        <v>363</v>
      </c>
      <c r="D229" s="8"/>
      <c r="E229" s="8"/>
      <c r="F229" s="8"/>
      <c r="G229" s="8">
        <v>20</v>
      </c>
      <c r="H229" s="8">
        <v>112</v>
      </c>
      <c r="I229" s="8"/>
      <c r="J229" s="8"/>
      <c r="K229" s="9" t="s">
        <v>481</v>
      </c>
      <c r="L229" s="9" t="s">
        <v>483</v>
      </c>
      <c r="M229" s="25">
        <v>1000000</v>
      </c>
      <c r="N229" s="25">
        <v>0</v>
      </c>
      <c r="O229" s="25">
        <f t="shared" si="80"/>
        <v>1000000</v>
      </c>
    </row>
    <row r="230" spans="2:15" ht="17.25" hidden="1" customHeight="1" x14ac:dyDescent="0.2">
      <c r="B230" s="7" t="s">
        <v>364</v>
      </c>
      <c r="C230" s="7" t="s">
        <v>365</v>
      </c>
      <c r="D230" s="7"/>
      <c r="E230" s="7"/>
      <c r="F230" s="7"/>
      <c r="G230" s="8">
        <v>20</v>
      </c>
      <c r="H230" s="8">
        <v>112</v>
      </c>
      <c r="I230" s="7"/>
      <c r="J230" s="7"/>
      <c r="K230" s="7" t="s">
        <v>480</v>
      </c>
      <c r="L230" s="7"/>
      <c r="M230" s="24">
        <f t="shared" ref="M230:N230" si="86">+M231</f>
        <v>300000</v>
      </c>
      <c r="N230" s="24">
        <f t="shared" si="86"/>
        <v>0</v>
      </c>
      <c r="O230" s="24">
        <f t="shared" si="80"/>
        <v>300000</v>
      </c>
    </row>
    <row r="231" spans="2:15" ht="20.25" customHeight="1" x14ac:dyDescent="0.2">
      <c r="B231" s="8" t="s">
        <v>366</v>
      </c>
      <c r="C231" s="8" t="s">
        <v>365</v>
      </c>
      <c r="D231" s="8"/>
      <c r="E231" s="8"/>
      <c r="F231" s="8"/>
      <c r="G231" s="8">
        <v>20</v>
      </c>
      <c r="H231" s="8">
        <v>112</v>
      </c>
      <c r="I231" s="8"/>
      <c r="J231" s="8"/>
      <c r="K231" s="9" t="s">
        <v>481</v>
      </c>
      <c r="L231" s="9" t="s">
        <v>483</v>
      </c>
      <c r="M231" s="25">
        <v>300000</v>
      </c>
      <c r="N231" s="25">
        <v>0</v>
      </c>
      <c r="O231" s="25">
        <f t="shared" si="80"/>
        <v>300000</v>
      </c>
    </row>
    <row r="232" spans="2:15" ht="17.25" hidden="1" customHeight="1" x14ac:dyDescent="0.2">
      <c r="B232" s="7" t="s">
        <v>367</v>
      </c>
      <c r="C232" s="7" t="s">
        <v>368</v>
      </c>
      <c r="D232" s="7"/>
      <c r="E232" s="7"/>
      <c r="F232" s="7"/>
      <c r="G232" s="8">
        <v>20</v>
      </c>
      <c r="H232" s="8">
        <v>112</v>
      </c>
      <c r="I232" s="7"/>
      <c r="J232" s="7"/>
      <c r="K232" s="7" t="s">
        <v>480</v>
      </c>
      <c r="L232" s="7"/>
      <c r="M232" s="24">
        <f t="shared" ref="M232:N232" si="87">+M233</f>
        <v>100000</v>
      </c>
      <c r="N232" s="24">
        <f t="shared" si="87"/>
        <v>0</v>
      </c>
      <c r="O232" s="24">
        <f t="shared" si="80"/>
        <v>100000</v>
      </c>
    </row>
    <row r="233" spans="2:15" ht="20.25" customHeight="1" x14ac:dyDescent="0.2">
      <c r="B233" s="8" t="s">
        <v>369</v>
      </c>
      <c r="C233" s="8" t="s">
        <v>368</v>
      </c>
      <c r="D233" s="8"/>
      <c r="E233" s="8"/>
      <c r="F233" s="8"/>
      <c r="G233" s="8">
        <v>20</v>
      </c>
      <c r="H233" s="8">
        <v>112</v>
      </c>
      <c r="I233" s="8"/>
      <c r="J233" s="8"/>
      <c r="K233" s="9" t="s">
        <v>481</v>
      </c>
      <c r="L233" s="9" t="s">
        <v>483</v>
      </c>
      <c r="M233" s="25">
        <v>100000</v>
      </c>
      <c r="N233" s="25">
        <v>0</v>
      </c>
      <c r="O233" s="25">
        <f t="shared" si="80"/>
        <v>100000</v>
      </c>
    </row>
    <row r="234" spans="2:15" ht="17.25" hidden="1" customHeight="1" x14ac:dyDescent="0.2">
      <c r="B234" s="7" t="s">
        <v>370</v>
      </c>
      <c r="C234" s="7" t="s">
        <v>371</v>
      </c>
      <c r="D234" s="7"/>
      <c r="E234" s="7"/>
      <c r="F234" s="7"/>
      <c r="G234" s="8">
        <v>20</v>
      </c>
      <c r="H234" s="8">
        <v>112</v>
      </c>
      <c r="I234" s="7"/>
      <c r="J234" s="7"/>
      <c r="K234" s="7" t="s">
        <v>480</v>
      </c>
      <c r="L234" s="7"/>
      <c r="M234" s="24">
        <f t="shared" ref="M234:N234" si="88">+M235</f>
        <v>500000</v>
      </c>
      <c r="N234" s="24">
        <f t="shared" si="88"/>
        <v>0</v>
      </c>
      <c r="O234" s="24">
        <f t="shared" si="80"/>
        <v>500000</v>
      </c>
    </row>
    <row r="235" spans="2:15" ht="20.25" customHeight="1" x14ac:dyDescent="0.2">
      <c r="B235" s="8" t="s">
        <v>372</v>
      </c>
      <c r="C235" s="8" t="s">
        <v>371</v>
      </c>
      <c r="D235" s="8"/>
      <c r="E235" s="8"/>
      <c r="F235" s="8"/>
      <c r="G235" s="8">
        <v>20</v>
      </c>
      <c r="H235" s="8">
        <v>112</v>
      </c>
      <c r="I235" s="8"/>
      <c r="J235" s="8"/>
      <c r="K235" s="9" t="s">
        <v>481</v>
      </c>
      <c r="L235" s="9" t="s">
        <v>483</v>
      </c>
      <c r="M235" s="25">
        <v>500000</v>
      </c>
      <c r="N235" s="25">
        <v>0</v>
      </c>
      <c r="O235" s="25">
        <f t="shared" si="80"/>
        <v>500000</v>
      </c>
    </row>
    <row r="236" spans="2:15" ht="30" hidden="1" customHeight="1" x14ac:dyDescent="0.2">
      <c r="B236" s="7" t="s">
        <v>373</v>
      </c>
      <c r="C236" s="7" t="s">
        <v>374</v>
      </c>
      <c r="D236" s="7"/>
      <c r="E236" s="7"/>
      <c r="F236" s="7"/>
      <c r="G236" s="8">
        <v>20</v>
      </c>
      <c r="H236" s="8">
        <v>112</v>
      </c>
      <c r="I236" s="7"/>
      <c r="J236" s="7"/>
      <c r="K236" s="7"/>
      <c r="L236" s="7"/>
      <c r="M236" s="24">
        <f>+M237+M239+M241</f>
        <v>250000</v>
      </c>
      <c r="N236" s="24">
        <f>+N237+N239+N241</f>
        <v>0</v>
      </c>
      <c r="O236" s="24">
        <f t="shared" si="80"/>
        <v>250000</v>
      </c>
    </row>
    <row r="237" spans="2:15" ht="17.25" hidden="1" customHeight="1" x14ac:dyDescent="0.2">
      <c r="B237" s="7" t="s">
        <v>375</v>
      </c>
      <c r="C237" s="7" t="s">
        <v>376</v>
      </c>
      <c r="D237" s="7"/>
      <c r="E237" s="7"/>
      <c r="F237" s="7"/>
      <c r="G237" s="8">
        <v>20</v>
      </c>
      <c r="H237" s="8">
        <v>112</v>
      </c>
      <c r="I237" s="7"/>
      <c r="J237" s="7"/>
      <c r="K237" s="7" t="s">
        <v>480</v>
      </c>
      <c r="L237" s="7"/>
      <c r="M237" s="24">
        <f t="shared" ref="M237:N237" si="89">+M238</f>
        <v>200000</v>
      </c>
      <c r="N237" s="24">
        <f t="shared" si="89"/>
        <v>0</v>
      </c>
      <c r="O237" s="24">
        <f t="shared" si="80"/>
        <v>200000</v>
      </c>
    </row>
    <row r="238" spans="2:15" ht="20.25" customHeight="1" x14ac:dyDescent="0.2">
      <c r="B238" s="8" t="s">
        <v>377</v>
      </c>
      <c r="C238" s="8" t="s">
        <v>376</v>
      </c>
      <c r="D238" s="8"/>
      <c r="E238" s="8"/>
      <c r="F238" s="8"/>
      <c r="G238" s="8">
        <v>20</v>
      </c>
      <c r="H238" s="8">
        <v>112</v>
      </c>
      <c r="I238" s="8"/>
      <c r="J238" s="8"/>
      <c r="K238" s="9" t="s">
        <v>481</v>
      </c>
      <c r="L238" s="9" t="s">
        <v>483</v>
      </c>
      <c r="M238" s="25">
        <v>200000</v>
      </c>
      <c r="N238" s="25">
        <v>0</v>
      </c>
      <c r="O238" s="25">
        <f t="shared" si="80"/>
        <v>200000</v>
      </c>
    </row>
    <row r="239" spans="2:15" ht="17.25" hidden="1" customHeight="1" x14ac:dyDescent="0.2">
      <c r="B239" s="7" t="s">
        <v>378</v>
      </c>
      <c r="C239" s="7" t="s">
        <v>379</v>
      </c>
      <c r="D239" s="7"/>
      <c r="E239" s="7"/>
      <c r="F239" s="7"/>
      <c r="G239" s="8">
        <v>20</v>
      </c>
      <c r="H239" s="8">
        <v>112</v>
      </c>
      <c r="I239" s="7"/>
      <c r="J239" s="7"/>
      <c r="K239" s="7" t="s">
        <v>480</v>
      </c>
      <c r="L239" s="7"/>
      <c r="M239" s="24">
        <f>+M240</f>
        <v>50000</v>
      </c>
      <c r="N239" s="24">
        <f>+N240</f>
        <v>0</v>
      </c>
      <c r="O239" s="24">
        <f t="shared" si="80"/>
        <v>50000</v>
      </c>
    </row>
    <row r="240" spans="2:15" ht="20.25" customHeight="1" x14ac:dyDescent="0.2">
      <c r="B240" s="8" t="s">
        <v>380</v>
      </c>
      <c r="C240" s="8" t="s">
        <v>379</v>
      </c>
      <c r="D240" s="8"/>
      <c r="E240" s="8"/>
      <c r="F240" s="8"/>
      <c r="G240" s="8">
        <v>20</v>
      </c>
      <c r="H240" s="8">
        <v>112</v>
      </c>
      <c r="I240" s="8"/>
      <c r="J240" s="8"/>
      <c r="K240" s="9" t="s">
        <v>481</v>
      </c>
      <c r="L240" s="9" t="s">
        <v>483</v>
      </c>
      <c r="M240" s="25">
        <v>50000</v>
      </c>
      <c r="N240" s="25">
        <v>0</v>
      </c>
      <c r="O240" s="25">
        <f t="shared" si="80"/>
        <v>50000</v>
      </c>
    </row>
    <row r="241" spans="2:15" s="46" customFormat="1" ht="15.75" hidden="1" customHeight="1" x14ac:dyDescent="0.2">
      <c r="B241" s="7" t="s">
        <v>531</v>
      </c>
      <c r="C241" s="7" t="s">
        <v>532</v>
      </c>
      <c r="D241" s="7"/>
      <c r="E241" s="7"/>
      <c r="F241" s="7"/>
      <c r="G241" s="7"/>
      <c r="H241" s="7"/>
      <c r="I241" s="7"/>
      <c r="J241" s="7"/>
      <c r="K241" s="45"/>
      <c r="L241" s="45"/>
      <c r="M241" s="24">
        <f>+M242</f>
        <v>0</v>
      </c>
      <c r="N241" s="24">
        <f>+N242</f>
        <v>0</v>
      </c>
      <c r="O241" s="24">
        <f t="shared" si="80"/>
        <v>0</v>
      </c>
    </row>
    <row r="242" spans="2:15" ht="20.25" customHeight="1" x14ac:dyDescent="0.2">
      <c r="B242" s="8" t="s">
        <v>461</v>
      </c>
      <c r="C242" s="8" t="s">
        <v>532</v>
      </c>
      <c r="D242" s="8"/>
      <c r="E242" s="8"/>
      <c r="F242" s="8"/>
      <c r="G242" s="8"/>
      <c r="H242" s="8"/>
      <c r="I242" s="8"/>
      <c r="J242" s="8"/>
      <c r="K242" s="9"/>
      <c r="L242" s="9"/>
      <c r="M242" s="25">
        <v>0</v>
      </c>
      <c r="N242" s="25">
        <v>0</v>
      </c>
      <c r="O242" s="25">
        <f t="shared" si="80"/>
        <v>0</v>
      </c>
    </row>
    <row r="243" spans="2:15" ht="30" hidden="1" customHeight="1" x14ac:dyDescent="0.2">
      <c r="B243" s="7" t="s">
        <v>381</v>
      </c>
      <c r="C243" s="7" t="s">
        <v>382</v>
      </c>
      <c r="D243" s="7"/>
      <c r="E243" s="7"/>
      <c r="F243" s="7"/>
      <c r="G243" s="8">
        <v>20</v>
      </c>
      <c r="H243" s="8">
        <v>112</v>
      </c>
      <c r="I243" s="7"/>
      <c r="J243" s="7"/>
      <c r="K243" s="7"/>
      <c r="L243" s="7"/>
      <c r="M243" s="24">
        <f>+M244+M246+M248+M250+M252</f>
        <v>3700000</v>
      </c>
      <c r="N243" s="24">
        <f>+N244+N246+N248+N250+N252</f>
        <v>0</v>
      </c>
      <c r="O243" s="24">
        <f t="shared" si="80"/>
        <v>3700000</v>
      </c>
    </row>
    <row r="244" spans="2:15" ht="17.25" hidden="1" customHeight="1" x14ac:dyDescent="0.2">
      <c r="B244" s="7" t="s">
        <v>383</v>
      </c>
      <c r="C244" s="7" t="s">
        <v>384</v>
      </c>
      <c r="D244" s="7"/>
      <c r="E244" s="7"/>
      <c r="F244" s="7"/>
      <c r="G244" s="8">
        <v>20</v>
      </c>
      <c r="H244" s="8">
        <v>112</v>
      </c>
      <c r="I244" s="7"/>
      <c r="J244" s="7"/>
      <c r="K244" s="7" t="s">
        <v>480</v>
      </c>
      <c r="L244" s="7"/>
      <c r="M244" s="24">
        <f>+M245</f>
        <v>3000000</v>
      </c>
      <c r="N244" s="24">
        <f t="shared" ref="N244" si="90">+N245</f>
        <v>0</v>
      </c>
      <c r="O244" s="24">
        <f t="shared" si="80"/>
        <v>3000000</v>
      </c>
    </row>
    <row r="245" spans="2:15" ht="20.25" customHeight="1" x14ac:dyDescent="0.2">
      <c r="B245" s="8" t="s">
        <v>385</v>
      </c>
      <c r="C245" s="8" t="s">
        <v>384</v>
      </c>
      <c r="D245" s="8"/>
      <c r="E245" s="8"/>
      <c r="F245" s="8"/>
      <c r="G245" s="8">
        <v>20</v>
      </c>
      <c r="H245" s="8">
        <v>112</v>
      </c>
      <c r="I245" s="8"/>
      <c r="J245" s="8"/>
      <c r="K245" s="9" t="s">
        <v>481</v>
      </c>
      <c r="L245" s="9" t="s">
        <v>483</v>
      </c>
      <c r="M245" s="25">
        <v>3000000</v>
      </c>
      <c r="N245" s="25">
        <v>0</v>
      </c>
      <c r="O245" s="25">
        <f t="shared" si="80"/>
        <v>3000000</v>
      </c>
    </row>
    <row r="246" spans="2:15" ht="17.25" hidden="1" customHeight="1" x14ac:dyDescent="0.2">
      <c r="B246" s="7" t="s">
        <v>386</v>
      </c>
      <c r="C246" s="7" t="s">
        <v>387</v>
      </c>
      <c r="D246" s="7"/>
      <c r="E246" s="7"/>
      <c r="F246" s="7"/>
      <c r="G246" s="8">
        <v>20</v>
      </c>
      <c r="H246" s="8">
        <v>112</v>
      </c>
      <c r="I246" s="7"/>
      <c r="J246" s="7"/>
      <c r="K246" s="7" t="s">
        <v>480</v>
      </c>
      <c r="L246" s="7"/>
      <c r="M246" s="24">
        <f>+M247</f>
        <v>100000</v>
      </c>
      <c r="N246" s="24">
        <f>+N247</f>
        <v>0</v>
      </c>
      <c r="O246" s="24">
        <f t="shared" si="80"/>
        <v>100000</v>
      </c>
    </row>
    <row r="247" spans="2:15" ht="20.25" customHeight="1" x14ac:dyDescent="0.2">
      <c r="B247" s="8" t="s">
        <v>388</v>
      </c>
      <c r="C247" s="8" t="s">
        <v>387</v>
      </c>
      <c r="D247" s="8"/>
      <c r="E247" s="8"/>
      <c r="F247" s="8"/>
      <c r="G247" s="8">
        <v>20</v>
      </c>
      <c r="H247" s="8">
        <v>112</v>
      </c>
      <c r="I247" s="8"/>
      <c r="J247" s="8"/>
      <c r="K247" s="9" t="s">
        <v>481</v>
      </c>
      <c r="L247" s="9" t="s">
        <v>483</v>
      </c>
      <c r="M247" s="25">
        <v>100000</v>
      </c>
      <c r="N247" s="25">
        <v>0</v>
      </c>
      <c r="O247" s="25">
        <f t="shared" si="80"/>
        <v>100000</v>
      </c>
    </row>
    <row r="248" spans="2:15" ht="17.25" hidden="1" customHeight="1" x14ac:dyDescent="0.2">
      <c r="B248" s="7" t="s">
        <v>533</v>
      </c>
      <c r="C248" s="7" t="s">
        <v>534</v>
      </c>
      <c r="D248" s="7"/>
      <c r="E248" s="7"/>
      <c r="F248" s="7"/>
      <c r="G248" s="8">
        <v>20</v>
      </c>
      <c r="H248" s="8">
        <v>112</v>
      </c>
      <c r="I248" s="7"/>
      <c r="J248" s="7"/>
      <c r="K248" s="7" t="s">
        <v>480</v>
      </c>
      <c r="L248" s="7"/>
      <c r="M248" s="24">
        <f>M249</f>
        <v>0</v>
      </c>
      <c r="N248" s="24">
        <f>N249</f>
        <v>0</v>
      </c>
      <c r="O248" s="24">
        <f>+M248+N248</f>
        <v>0</v>
      </c>
    </row>
    <row r="249" spans="2:15" ht="20.25" customHeight="1" x14ac:dyDescent="0.2">
      <c r="B249" s="8" t="s">
        <v>463</v>
      </c>
      <c r="C249" s="8" t="s">
        <v>464</v>
      </c>
      <c r="D249" s="8"/>
      <c r="E249" s="8"/>
      <c r="F249" s="8"/>
      <c r="G249" s="8"/>
      <c r="H249" s="8"/>
      <c r="I249" s="8"/>
      <c r="J249" s="8"/>
      <c r="K249" s="9"/>
      <c r="L249" s="9"/>
      <c r="M249" s="25">
        <v>0</v>
      </c>
      <c r="N249" s="25">
        <v>0</v>
      </c>
      <c r="O249" s="25">
        <f t="shared" si="80"/>
        <v>0</v>
      </c>
    </row>
    <row r="250" spans="2:15" ht="17.25" hidden="1" customHeight="1" x14ac:dyDescent="0.2">
      <c r="B250" s="7" t="s">
        <v>392</v>
      </c>
      <c r="C250" s="7" t="s">
        <v>393</v>
      </c>
      <c r="D250" s="7"/>
      <c r="E250" s="7"/>
      <c r="F250" s="7"/>
      <c r="G250" s="8">
        <v>20</v>
      </c>
      <c r="H250" s="8">
        <v>112</v>
      </c>
      <c r="I250" s="7"/>
      <c r="J250" s="7"/>
      <c r="K250" s="7" t="s">
        <v>480</v>
      </c>
      <c r="L250" s="7"/>
      <c r="M250" s="24">
        <f t="shared" ref="M250:N250" si="91">+M251</f>
        <v>100000</v>
      </c>
      <c r="N250" s="24">
        <f t="shared" si="91"/>
        <v>0</v>
      </c>
      <c r="O250" s="24">
        <f t="shared" si="80"/>
        <v>100000</v>
      </c>
    </row>
    <row r="251" spans="2:15" ht="20.25" customHeight="1" x14ac:dyDescent="0.2">
      <c r="B251" s="8" t="s">
        <v>24</v>
      </c>
      <c r="C251" s="8" t="s">
        <v>393</v>
      </c>
      <c r="D251" s="8"/>
      <c r="E251" s="8"/>
      <c r="F251" s="8"/>
      <c r="G251" s="8">
        <v>20</v>
      </c>
      <c r="H251" s="8">
        <v>112</v>
      </c>
      <c r="I251" s="8"/>
      <c r="J251" s="8"/>
      <c r="K251" s="9" t="s">
        <v>481</v>
      </c>
      <c r="L251" s="9" t="s">
        <v>483</v>
      </c>
      <c r="M251" s="25">
        <v>100000</v>
      </c>
      <c r="N251" s="25">
        <v>0</v>
      </c>
      <c r="O251" s="25">
        <f t="shared" si="80"/>
        <v>100000</v>
      </c>
    </row>
    <row r="252" spans="2:15" ht="17.25" hidden="1" customHeight="1" x14ac:dyDescent="0.2">
      <c r="B252" s="7" t="s">
        <v>394</v>
      </c>
      <c r="C252" s="7" t="s">
        <v>395</v>
      </c>
      <c r="D252" s="7"/>
      <c r="E252" s="7"/>
      <c r="F252" s="7"/>
      <c r="G252" s="8">
        <v>20</v>
      </c>
      <c r="H252" s="8">
        <v>112</v>
      </c>
      <c r="I252" s="7"/>
      <c r="J252" s="7"/>
      <c r="K252" s="7" t="s">
        <v>480</v>
      </c>
      <c r="L252" s="7"/>
      <c r="M252" s="24">
        <f t="shared" ref="M252:N252" si="92">+M253</f>
        <v>500000</v>
      </c>
      <c r="N252" s="24">
        <f t="shared" si="92"/>
        <v>0</v>
      </c>
      <c r="O252" s="24">
        <f t="shared" si="80"/>
        <v>500000</v>
      </c>
    </row>
    <row r="253" spans="2:15" ht="20.25" customHeight="1" x14ac:dyDescent="0.2">
      <c r="B253" s="8" t="s">
        <v>396</v>
      </c>
      <c r="C253" s="8" t="s">
        <v>395</v>
      </c>
      <c r="D253" s="8"/>
      <c r="E253" s="8"/>
      <c r="F253" s="8"/>
      <c r="G253" s="8">
        <v>20</v>
      </c>
      <c r="H253" s="8">
        <v>112</v>
      </c>
      <c r="I253" s="8"/>
      <c r="J253" s="8"/>
      <c r="K253" s="9" t="s">
        <v>481</v>
      </c>
      <c r="L253" s="9" t="s">
        <v>483</v>
      </c>
      <c r="M253" s="25">
        <v>500000</v>
      </c>
      <c r="N253" s="25">
        <v>0</v>
      </c>
      <c r="O253" s="25">
        <f t="shared" si="80"/>
        <v>500000</v>
      </c>
    </row>
    <row r="254" spans="2:15" ht="17.25" hidden="1" customHeight="1" x14ac:dyDescent="0.2">
      <c r="B254" s="7" t="s">
        <v>397</v>
      </c>
      <c r="C254" s="7" t="s">
        <v>398</v>
      </c>
      <c r="D254" s="7"/>
      <c r="E254" s="7"/>
      <c r="F254" s="7"/>
      <c r="G254" s="8">
        <v>20</v>
      </c>
      <c r="H254" s="8">
        <v>112</v>
      </c>
      <c r="I254" s="7"/>
      <c r="J254" s="7"/>
      <c r="K254" s="7"/>
      <c r="L254" s="7"/>
      <c r="M254" s="24">
        <f>+M257+M259+M261+M263+M265+M267+M255</f>
        <v>3960000</v>
      </c>
      <c r="N254" s="24">
        <f>+N257+N259+N261+N263+N265+N267+N255</f>
        <v>0</v>
      </c>
      <c r="O254" s="24">
        <f t="shared" si="80"/>
        <v>3960000</v>
      </c>
    </row>
    <row r="255" spans="2:15" ht="17.25" hidden="1" customHeight="1" x14ac:dyDescent="0.2">
      <c r="B255" s="7" t="s">
        <v>523</v>
      </c>
      <c r="C255" s="7" t="s">
        <v>524</v>
      </c>
      <c r="D255" s="7"/>
      <c r="E255" s="7"/>
      <c r="F255" s="7"/>
      <c r="G255" s="8"/>
      <c r="H255" s="8"/>
      <c r="I255" s="7"/>
      <c r="J255" s="7"/>
      <c r="K255" s="7"/>
      <c r="L255" s="7"/>
      <c r="M255" s="24">
        <f>+M256</f>
        <v>0</v>
      </c>
      <c r="N255" s="24">
        <f>+N256</f>
        <v>0</v>
      </c>
      <c r="O255" s="24">
        <f t="shared" si="80"/>
        <v>0</v>
      </c>
    </row>
    <row r="256" spans="2:15" ht="20.25" customHeight="1" x14ac:dyDescent="0.2">
      <c r="B256" s="8" t="s">
        <v>525</v>
      </c>
      <c r="C256" s="8" t="s">
        <v>524</v>
      </c>
      <c r="D256" s="8"/>
      <c r="E256" s="8"/>
      <c r="F256" s="8"/>
      <c r="G256" s="8"/>
      <c r="H256" s="8"/>
      <c r="I256" s="8"/>
      <c r="J256" s="8"/>
      <c r="K256" s="8"/>
      <c r="L256" s="8"/>
      <c r="M256" s="25">
        <v>0</v>
      </c>
      <c r="N256" s="25">
        <v>0</v>
      </c>
      <c r="O256" s="25">
        <f t="shared" si="80"/>
        <v>0</v>
      </c>
    </row>
    <row r="257" spans="2:15" ht="17.25" hidden="1" customHeight="1" x14ac:dyDescent="0.2">
      <c r="B257" s="7" t="s">
        <v>399</v>
      </c>
      <c r="C257" s="7" t="s">
        <v>400</v>
      </c>
      <c r="D257" s="7"/>
      <c r="E257" s="7"/>
      <c r="F257" s="7"/>
      <c r="G257" s="8">
        <v>20</v>
      </c>
      <c r="H257" s="8">
        <v>112</v>
      </c>
      <c r="I257" s="7"/>
      <c r="J257" s="7"/>
      <c r="K257" s="7" t="s">
        <v>480</v>
      </c>
      <c r="L257" s="7"/>
      <c r="M257" s="24">
        <f t="shared" ref="M257:N257" si="93">+M258</f>
        <v>100000</v>
      </c>
      <c r="N257" s="24">
        <f t="shared" si="93"/>
        <v>0</v>
      </c>
      <c r="O257" s="24">
        <f t="shared" si="80"/>
        <v>100000</v>
      </c>
    </row>
    <row r="258" spans="2:15" ht="20.25" customHeight="1" x14ac:dyDescent="0.2">
      <c r="B258" s="8" t="s">
        <v>401</v>
      </c>
      <c r="C258" s="8" t="s">
        <v>400</v>
      </c>
      <c r="D258" s="8"/>
      <c r="E258" s="8"/>
      <c r="F258" s="8"/>
      <c r="G258" s="8">
        <v>20</v>
      </c>
      <c r="H258" s="8">
        <v>112</v>
      </c>
      <c r="I258" s="8"/>
      <c r="J258" s="8"/>
      <c r="K258" s="9" t="s">
        <v>481</v>
      </c>
      <c r="L258" s="9" t="s">
        <v>483</v>
      </c>
      <c r="M258" s="25">
        <v>100000</v>
      </c>
      <c r="N258" s="25">
        <v>0</v>
      </c>
      <c r="O258" s="25">
        <v>100000</v>
      </c>
    </row>
    <row r="259" spans="2:15" ht="17.25" hidden="1" customHeight="1" x14ac:dyDescent="0.2">
      <c r="B259" s="7" t="s">
        <v>402</v>
      </c>
      <c r="C259" s="7" t="s">
        <v>403</v>
      </c>
      <c r="D259" s="7"/>
      <c r="E259" s="7"/>
      <c r="F259" s="7"/>
      <c r="G259" s="8">
        <v>20</v>
      </c>
      <c r="H259" s="8">
        <v>112</v>
      </c>
      <c r="I259" s="7"/>
      <c r="J259" s="7"/>
      <c r="K259" s="7" t="s">
        <v>480</v>
      </c>
      <c r="L259" s="7"/>
      <c r="M259" s="24">
        <f t="shared" ref="M259:N259" si="94">+M260</f>
        <v>100000</v>
      </c>
      <c r="N259" s="24">
        <f t="shared" si="94"/>
        <v>0</v>
      </c>
      <c r="O259" s="24">
        <f t="shared" si="80"/>
        <v>100000</v>
      </c>
    </row>
    <row r="260" spans="2:15" ht="20.25" customHeight="1" x14ac:dyDescent="0.2">
      <c r="B260" s="8" t="s">
        <v>404</v>
      </c>
      <c r="C260" s="8" t="s">
        <v>403</v>
      </c>
      <c r="D260" s="8"/>
      <c r="E260" s="8"/>
      <c r="F260" s="8"/>
      <c r="G260" s="8">
        <v>20</v>
      </c>
      <c r="H260" s="8">
        <v>112</v>
      </c>
      <c r="I260" s="8"/>
      <c r="J260" s="8"/>
      <c r="K260" s="9" t="s">
        <v>481</v>
      </c>
      <c r="L260" s="9" t="s">
        <v>483</v>
      </c>
      <c r="M260" s="25">
        <v>100000</v>
      </c>
      <c r="N260" s="25">
        <v>0</v>
      </c>
      <c r="O260" s="25">
        <f t="shared" si="80"/>
        <v>100000</v>
      </c>
    </row>
    <row r="261" spans="2:15" ht="30" hidden="1" customHeight="1" x14ac:dyDescent="0.2">
      <c r="B261" s="7" t="s">
        <v>405</v>
      </c>
      <c r="C261" s="7" t="s">
        <v>406</v>
      </c>
      <c r="D261" s="7"/>
      <c r="E261" s="7"/>
      <c r="F261" s="7"/>
      <c r="G261" s="8">
        <v>20</v>
      </c>
      <c r="H261" s="8">
        <v>112</v>
      </c>
      <c r="I261" s="7"/>
      <c r="J261" s="7"/>
      <c r="K261" s="7" t="s">
        <v>480</v>
      </c>
      <c r="L261" s="7"/>
      <c r="M261" s="24">
        <f t="shared" ref="M261:N261" si="95">+M262</f>
        <v>100000</v>
      </c>
      <c r="N261" s="24">
        <f t="shared" si="95"/>
        <v>0</v>
      </c>
      <c r="O261" s="24">
        <f t="shared" si="80"/>
        <v>100000</v>
      </c>
    </row>
    <row r="262" spans="2:15" ht="20.25" customHeight="1" x14ac:dyDescent="0.2">
      <c r="B262" s="8" t="s">
        <v>407</v>
      </c>
      <c r="C262" s="8" t="s">
        <v>406</v>
      </c>
      <c r="D262" s="8"/>
      <c r="E262" s="8"/>
      <c r="F262" s="8"/>
      <c r="G262" s="8">
        <v>20</v>
      </c>
      <c r="H262" s="8">
        <v>112</v>
      </c>
      <c r="I262" s="8"/>
      <c r="J262" s="8"/>
      <c r="K262" s="9" t="s">
        <v>481</v>
      </c>
      <c r="L262" s="9" t="s">
        <v>483</v>
      </c>
      <c r="M262" s="25">
        <v>100000</v>
      </c>
      <c r="N262" s="25">
        <v>0</v>
      </c>
      <c r="O262" s="25">
        <f t="shared" si="80"/>
        <v>100000</v>
      </c>
    </row>
    <row r="263" spans="2:15" ht="17.25" hidden="1" customHeight="1" x14ac:dyDescent="0.2">
      <c r="B263" s="7" t="s">
        <v>408</v>
      </c>
      <c r="C263" s="7" t="s">
        <v>409</v>
      </c>
      <c r="D263" s="7"/>
      <c r="E263" s="7"/>
      <c r="F263" s="7"/>
      <c r="G263" s="8">
        <v>20</v>
      </c>
      <c r="H263" s="8">
        <v>112</v>
      </c>
      <c r="I263" s="7"/>
      <c r="J263" s="7"/>
      <c r="K263" s="7" t="s">
        <v>480</v>
      </c>
      <c r="L263" s="7"/>
      <c r="M263" s="24">
        <f t="shared" ref="M263:N263" si="96">+M264</f>
        <v>3000000</v>
      </c>
      <c r="N263" s="24">
        <f t="shared" si="96"/>
        <v>0</v>
      </c>
      <c r="O263" s="24">
        <f t="shared" si="80"/>
        <v>3000000</v>
      </c>
    </row>
    <row r="264" spans="2:15" ht="20.25" customHeight="1" x14ac:dyDescent="0.2">
      <c r="B264" s="8" t="s">
        <v>410</v>
      </c>
      <c r="C264" s="8" t="s">
        <v>409</v>
      </c>
      <c r="D264" s="8"/>
      <c r="E264" s="8"/>
      <c r="F264" s="8"/>
      <c r="G264" s="8">
        <v>20</v>
      </c>
      <c r="H264" s="8">
        <v>112</v>
      </c>
      <c r="I264" s="8"/>
      <c r="J264" s="8"/>
      <c r="K264" s="9" t="s">
        <v>481</v>
      </c>
      <c r="L264" s="9" t="s">
        <v>483</v>
      </c>
      <c r="M264" s="25">
        <v>3000000</v>
      </c>
      <c r="N264" s="25">
        <v>0</v>
      </c>
      <c r="O264" s="25">
        <f t="shared" si="80"/>
        <v>3000000</v>
      </c>
    </row>
    <row r="265" spans="2:15" ht="17.25" hidden="1" customHeight="1" x14ac:dyDescent="0.2">
      <c r="B265" s="7" t="s">
        <v>15</v>
      </c>
      <c r="C265" s="7" t="s">
        <v>17</v>
      </c>
      <c r="D265" s="7"/>
      <c r="E265" s="7"/>
      <c r="F265" s="7"/>
      <c r="G265" s="8">
        <v>20</v>
      </c>
      <c r="H265" s="8">
        <v>112</v>
      </c>
      <c r="I265" s="7"/>
      <c r="J265" s="7"/>
      <c r="K265" s="7" t="s">
        <v>480</v>
      </c>
      <c r="L265" s="7"/>
      <c r="M265" s="24">
        <f t="shared" ref="M265:N265" si="97">+M266</f>
        <v>600000</v>
      </c>
      <c r="N265" s="24">
        <f t="shared" si="97"/>
        <v>0</v>
      </c>
      <c r="O265" s="24">
        <f t="shared" si="80"/>
        <v>600000</v>
      </c>
    </row>
    <row r="266" spans="2:15" ht="20.25" customHeight="1" x14ac:dyDescent="0.2">
      <c r="B266" s="8" t="s">
        <v>16</v>
      </c>
      <c r="C266" s="8" t="s">
        <v>17</v>
      </c>
      <c r="D266" s="8"/>
      <c r="E266" s="8"/>
      <c r="F266" s="8"/>
      <c r="G266" s="8">
        <v>20</v>
      </c>
      <c r="H266" s="8">
        <v>112</v>
      </c>
      <c r="I266" s="8"/>
      <c r="J266" s="8"/>
      <c r="K266" s="9" t="s">
        <v>481</v>
      </c>
      <c r="L266" s="9" t="s">
        <v>483</v>
      </c>
      <c r="M266" s="25">
        <v>600000</v>
      </c>
      <c r="N266" s="25">
        <v>0</v>
      </c>
      <c r="O266" s="25">
        <f t="shared" si="80"/>
        <v>600000</v>
      </c>
    </row>
    <row r="267" spans="2:15" ht="17.25" hidden="1" customHeight="1" x14ac:dyDescent="0.2">
      <c r="B267" s="7" t="s">
        <v>18</v>
      </c>
      <c r="C267" s="7" t="s">
        <v>20</v>
      </c>
      <c r="D267" s="7"/>
      <c r="E267" s="7"/>
      <c r="F267" s="7"/>
      <c r="G267" s="8">
        <v>20</v>
      </c>
      <c r="H267" s="8">
        <v>112</v>
      </c>
      <c r="I267" s="7"/>
      <c r="J267" s="7"/>
      <c r="K267" s="7" t="s">
        <v>480</v>
      </c>
      <c r="L267" s="7"/>
      <c r="M267" s="24">
        <f t="shared" ref="M267:N267" si="98">+M268</f>
        <v>60000</v>
      </c>
      <c r="N267" s="24">
        <f t="shared" si="98"/>
        <v>0</v>
      </c>
      <c r="O267" s="24">
        <f t="shared" si="80"/>
        <v>60000</v>
      </c>
    </row>
    <row r="268" spans="2:15" ht="20.25" customHeight="1" x14ac:dyDescent="0.2">
      <c r="B268" s="8" t="s">
        <v>19</v>
      </c>
      <c r="C268" s="8" t="s">
        <v>21</v>
      </c>
      <c r="D268" s="8"/>
      <c r="E268" s="8"/>
      <c r="F268" s="8"/>
      <c r="G268" s="8">
        <v>20</v>
      </c>
      <c r="H268" s="8">
        <v>112</v>
      </c>
      <c r="I268" s="8"/>
      <c r="J268" s="8"/>
      <c r="K268" s="9" t="s">
        <v>481</v>
      </c>
      <c r="L268" s="9" t="s">
        <v>483</v>
      </c>
      <c r="M268" s="25">
        <v>60000</v>
      </c>
      <c r="N268" s="25">
        <v>0</v>
      </c>
      <c r="O268" s="25">
        <f t="shared" si="80"/>
        <v>60000</v>
      </c>
    </row>
    <row r="269" spans="2:15" ht="17.25" hidden="1" customHeight="1" x14ac:dyDescent="0.2">
      <c r="B269" s="7" t="s">
        <v>526</v>
      </c>
      <c r="C269" s="7" t="s">
        <v>527</v>
      </c>
      <c r="D269" s="7"/>
      <c r="E269" s="7"/>
      <c r="F269" s="7"/>
      <c r="G269" s="8">
        <v>20</v>
      </c>
      <c r="H269" s="8">
        <v>112</v>
      </c>
      <c r="I269" s="7"/>
      <c r="J269" s="7"/>
      <c r="K269" s="7"/>
      <c r="L269" s="7"/>
      <c r="M269" s="24">
        <f>+M270</f>
        <v>0</v>
      </c>
      <c r="N269" s="24">
        <f>+N270</f>
        <v>0</v>
      </c>
      <c r="O269" s="24">
        <f t="shared" ref="O269" si="99">+M269+N269</f>
        <v>0</v>
      </c>
    </row>
    <row r="270" spans="2:15" ht="17.25" hidden="1" customHeight="1" x14ac:dyDescent="0.2">
      <c r="B270" s="7" t="s">
        <v>529</v>
      </c>
      <c r="C270" s="7" t="s">
        <v>528</v>
      </c>
      <c r="D270" s="7"/>
      <c r="E270" s="7"/>
      <c r="F270" s="7"/>
      <c r="G270" s="8">
        <v>20</v>
      </c>
      <c r="H270" s="8">
        <v>112</v>
      </c>
      <c r="I270" s="7"/>
      <c r="J270" s="7"/>
      <c r="K270" s="7" t="s">
        <v>480</v>
      </c>
      <c r="L270" s="7"/>
      <c r="M270" s="24">
        <f>+M271</f>
        <v>0</v>
      </c>
      <c r="N270" s="24">
        <f>+N271</f>
        <v>0</v>
      </c>
      <c r="O270" s="24">
        <f>+M270+N270</f>
        <v>0</v>
      </c>
    </row>
    <row r="271" spans="2:15" ht="20.25" customHeight="1" x14ac:dyDescent="0.2">
      <c r="B271" s="8" t="s">
        <v>530</v>
      </c>
      <c r="C271" s="8" t="s">
        <v>528</v>
      </c>
      <c r="D271" s="8"/>
      <c r="E271" s="8"/>
      <c r="F271" s="8"/>
      <c r="G271" s="8">
        <v>20</v>
      </c>
      <c r="H271" s="8">
        <v>112</v>
      </c>
      <c r="I271" s="8"/>
      <c r="J271" s="8"/>
      <c r="K271" s="9" t="s">
        <v>481</v>
      </c>
      <c r="L271" s="9" t="s">
        <v>483</v>
      </c>
      <c r="M271" s="25">
        <v>0</v>
      </c>
      <c r="N271" s="25">
        <v>0</v>
      </c>
      <c r="O271" s="25">
        <f t="shared" ref="O271" si="100">+M271+N271</f>
        <v>0</v>
      </c>
    </row>
    <row r="272" spans="2:15" ht="17.25" hidden="1" customHeight="1" x14ac:dyDescent="0.2">
      <c r="B272" s="7" t="s">
        <v>411</v>
      </c>
      <c r="C272" s="7" t="s">
        <v>412</v>
      </c>
      <c r="D272" s="7"/>
      <c r="E272" s="7"/>
      <c r="F272" s="7"/>
      <c r="G272" s="8">
        <v>20</v>
      </c>
      <c r="H272" s="8">
        <v>112</v>
      </c>
      <c r="I272" s="7"/>
      <c r="J272" s="7"/>
      <c r="K272" s="7"/>
      <c r="L272" s="7"/>
      <c r="M272" s="24">
        <f>+M273+M276</f>
        <v>2540000</v>
      </c>
      <c r="N272" s="24">
        <f>+N273+N276</f>
        <v>0</v>
      </c>
      <c r="O272" s="24">
        <f t="shared" si="80"/>
        <v>2540000</v>
      </c>
    </row>
    <row r="273" spans="2:15" ht="17.25" hidden="1" customHeight="1" x14ac:dyDescent="0.2">
      <c r="B273" s="7" t="s">
        <v>413</v>
      </c>
      <c r="C273" s="7" t="s">
        <v>414</v>
      </c>
      <c r="D273" s="7"/>
      <c r="E273" s="7"/>
      <c r="F273" s="7"/>
      <c r="G273" s="8">
        <v>20</v>
      </c>
      <c r="H273" s="8">
        <v>112</v>
      </c>
      <c r="I273" s="7"/>
      <c r="J273" s="7"/>
      <c r="K273" s="7" t="s">
        <v>480</v>
      </c>
      <c r="L273" s="7"/>
      <c r="M273" s="24">
        <f>+M274+M275</f>
        <v>2520000</v>
      </c>
      <c r="N273" s="24">
        <f>+N274+N275</f>
        <v>0</v>
      </c>
      <c r="O273" s="24">
        <f>+M273+N273</f>
        <v>2520000</v>
      </c>
    </row>
    <row r="274" spans="2:15" ht="20.25" customHeight="1" x14ac:dyDescent="0.2">
      <c r="B274" s="8" t="s">
        <v>415</v>
      </c>
      <c r="C274" s="8" t="s">
        <v>416</v>
      </c>
      <c r="D274" s="8"/>
      <c r="E274" s="8"/>
      <c r="F274" s="8"/>
      <c r="G274" s="8">
        <v>20</v>
      </c>
      <c r="H274" s="8">
        <v>112</v>
      </c>
      <c r="I274" s="8"/>
      <c r="J274" s="8"/>
      <c r="K274" s="9" t="s">
        <v>481</v>
      </c>
      <c r="L274" s="9" t="s">
        <v>483</v>
      </c>
      <c r="M274" s="25">
        <v>2500000</v>
      </c>
      <c r="N274" s="25">
        <v>0</v>
      </c>
      <c r="O274" s="25">
        <f t="shared" si="80"/>
        <v>2500000</v>
      </c>
    </row>
    <row r="275" spans="2:15" ht="20.25" customHeight="1" x14ac:dyDescent="0.2">
      <c r="B275" s="8" t="s">
        <v>417</v>
      </c>
      <c r="C275" s="8" t="s">
        <v>418</v>
      </c>
      <c r="D275" s="8"/>
      <c r="E275" s="8"/>
      <c r="F275" s="8"/>
      <c r="G275" s="8">
        <v>20</v>
      </c>
      <c r="H275" s="8">
        <v>112</v>
      </c>
      <c r="I275" s="8"/>
      <c r="J275" s="8"/>
      <c r="K275" s="9" t="s">
        <v>481</v>
      </c>
      <c r="L275" s="9" t="s">
        <v>483</v>
      </c>
      <c r="M275" s="25">
        <v>20000</v>
      </c>
      <c r="N275" s="25">
        <v>0</v>
      </c>
      <c r="O275" s="25">
        <f t="shared" si="80"/>
        <v>20000</v>
      </c>
    </row>
    <row r="276" spans="2:15" ht="17.25" hidden="1" customHeight="1" x14ac:dyDescent="0.2">
      <c r="B276" s="7" t="s">
        <v>419</v>
      </c>
      <c r="C276" s="7" t="s">
        <v>420</v>
      </c>
      <c r="D276" s="7"/>
      <c r="E276" s="7"/>
      <c r="F276" s="7"/>
      <c r="G276" s="8">
        <v>20</v>
      </c>
      <c r="H276" s="8">
        <v>112</v>
      </c>
      <c r="I276" s="7"/>
      <c r="J276" s="7"/>
      <c r="K276" s="7" t="s">
        <v>480</v>
      </c>
      <c r="L276" s="7"/>
      <c r="M276" s="24">
        <f t="shared" ref="M276:N276" si="101">+M277</f>
        <v>20000</v>
      </c>
      <c r="N276" s="24">
        <f t="shared" si="101"/>
        <v>0</v>
      </c>
      <c r="O276" s="24">
        <f t="shared" si="80"/>
        <v>20000</v>
      </c>
    </row>
    <row r="277" spans="2:15" ht="20.25" customHeight="1" x14ac:dyDescent="0.2">
      <c r="B277" s="8" t="s">
        <v>421</v>
      </c>
      <c r="C277" s="8" t="s">
        <v>420</v>
      </c>
      <c r="D277" s="8"/>
      <c r="E277" s="8"/>
      <c r="F277" s="8"/>
      <c r="G277" s="8">
        <v>20</v>
      </c>
      <c r="H277" s="8">
        <v>112</v>
      </c>
      <c r="I277" s="8"/>
      <c r="J277" s="8"/>
      <c r="K277" s="9" t="s">
        <v>481</v>
      </c>
      <c r="L277" s="9" t="s">
        <v>483</v>
      </c>
      <c r="M277" s="25">
        <v>20000</v>
      </c>
      <c r="N277" s="25">
        <v>0</v>
      </c>
      <c r="O277" s="25">
        <f t="shared" si="80"/>
        <v>20000</v>
      </c>
    </row>
    <row r="278" spans="2:15" ht="30" hidden="1" customHeight="1" x14ac:dyDescent="0.2">
      <c r="B278" s="7" t="s">
        <v>422</v>
      </c>
      <c r="C278" s="7" t="s">
        <v>423</v>
      </c>
      <c r="D278" s="7"/>
      <c r="E278" s="7"/>
      <c r="F278" s="7"/>
      <c r="G278" s="8">
        <v>20</v>
      </c>
      <c r="H278" s="8">
        <v>112</v>
      </c>
      <c r="I278" s="7"/>
      <c r="J278" s="7"/>
      <c r="K278" s="7"/>
      <c r="L278" s="7"/>
      <c r="M278" s="24">
        <f>+M279+M282</f>
        <v>200000</v>
      </c>
      <c r="N278" s="24">
        <f>+N279+N282</f>
        <v>0</v>
      </c>
      <c r="O278" s="24">
        <f t="shared" si="80"/>
        <v>200000</v>
      </c>
    </row>
    <row r="279" spans="2:15" ht="17.25" hidden="1" customHeight="1" x14ac:dyDescent="0.2">
      <c r="B279" s="7" t="s">
        <v>424</v>
      </c>
      <c r="C279" s="7" t="s">
        <v>425</v>
      </c>
      <c r="D279" s="7"/>
      <c r="E279" s="7"/>
      <c r="F279" s="7"/>
      <c r="G279" s="8">
        <v>20</v>
      </c>
      <c r="H279" s="8">
        <v>112</v>
      </c>
      <c r="I279" s="7"/>
      <c r="J279" s="7"/>
      <c r="K279" s="7" t="s">
        <v>480</v>
      </c>
      <c r="L279" s="7"/>
      <c r="M279" s="24">
        <f t="shared" ref="M279:N279" si="102">+M280+M281</f>
        <v>200000</v>
      </c>
      <c r="N279" s="24">
        <f t="shared" si="102"/>
        <v>0</v>
      </c>
      <c r="O279" s="24">
        <f t="shared" si="80"/>
        <v>200000</v>
      </c>
    </row>
    <row r="280" spans="2:15" ht="20.25" customHeight="1" x14ac:dyDescent="0.2">
      <c r="B280" s="8" t="s">
        <v>426</v>
      </c>
      <c r="C280" s="8" t="s">
        <v>427</v>
      </c>
      <c r="D280" s="8"/>
      <c r="E280" s="8"/>
      <c r="F280" s="8"/>
      <c r="G280" s="8">
        <v>20</v>
      </c>
      <c r="H280" s="8">
        <v>112</v>
      </c>
      <c r="I280" s="8"/>
      <c r="J280" s="8"/>
      <c r="K280" s="9" t="s">
        <v>481</v>
      </c>
      <c r="L280" s="9" t="s">
        <v>483</v>
      </c>
      <c r="M280" s="25">
        <v>100000</v>
      </c>
      <c r="N280" s="25">
        <v>0</v>
      </c>
      <c r="O280" s="25">
        <v>100000</v>
      </c>
    </row>
    <row r="281" spans="2:15" ht="20.25" customHeight="1" x14ac:dyDescent="0.2">
      <c r="B281" s="8" t="s">
        <v>428</v>
      </c>
      <c r="C281" s="8" t="s">
        <v>429</v>
      </c>
      <c r="D281" s="8"/>
      <c r="E281" s="8"/>
      <c r="F281" s="8"/>
      <c r="G281" s="8">
        <v>20</v>
      </c>
      <c r="H281" s="8">
        <v>112</v>
      </c>
      <c r="I281" s="8"/>
      <c r="J281" s="8"/>
      <c r="K281" s="9" t="s">
        <v>481</v>
      </c>
      <c r="L281" s="9" t="s">
        <v>483</v>
      </c>
      <c r="M281" s="25">
        <v>100000</v>
      </c>
      <c r="N281" s="25">
        <v>0</v>
      </c>
      <c r="O281" s="25">
        <v>100000</v>
      </c>
    </row>
    <row r="282" spans="2:15" ht="30" hidden="1" customHeight="1" x14ac:dyDescent="0.2">
      <c r="B282" s="7" t="s">
        <v>430</v>
      </c>
      <c r="C282" s="7" t="s">
        <v>431</v>
      </c>
      <c r="D282" s="7"/>
      <c r="E282" s="7"/>
      <c r="F282" s="7"/>
      <c r="G282" s="8">
        <v>20</v>
      </c>
      <c r="H282" s="8">
        <v>112</v>
      </c>
      <c r="I282" s="7"/>
      <c r="J282" s="7"/>
      <c r="K282" s="7" t="s">
        <v>480</v>
      </c>
      <c r="L282" s="7"/>
      <c r="M282" s="24">
        <f t="shared" ref="M282:N282" si="103">+M283</f>
        <v>0</v>
      </c>
      <c r="N282" s="24">
        <f t="shared" si="103"/>
        <v>0</v>
      </c>
      <c r="O282" s="24">
        <f t="shared" si="80"/>
        <v>0</v>
      </c>
    </row>
    <row r="283" spans="2:15" ht="20.25" customHeight="1" x14ac:dyDescent="0.2">
      <c r="B283" s="8" t="s">
        <v>432</v>
      </c>
      <c r="C283" s="8" t="s">
        <v>431</v>
      </c>
      <c r="D283" s="8"/>
      <c r="E283" s="8"/>
      <c r="F283" s="8"/>
      <c r="G283" s="8">
        <v>20</v>
      </c>
      <c r="H283" s="8">
        <v>112</v>
      </c>
      <c r="I283" s="8"/>
      <c r="J283" s="8"/>
      <c r="K283" s="9" t="s">
        <v>481</v>
      </c>
      <c r="L283" s="9" t="s">
        <v>483</v>
      </c>
      <c r="M283" s="25">
        <v>0</v>
      </c>
      <c r="N283" s="25">
        <v>0</v>
      </c>
      <c r="O283" s="25">
        <f t="shared" si="80"/>
        <v>0</v>
      </c>
    </row>
    <row r="284" spans="2:15" x14ac:dyDescent="0.2">
      <c r="B284" s="6">
        <v>2.7</v>
      </c>
      <c r="C284" s="7" t="s">
        <v>433</v>
      </c>
      <c r="D284" s="6"/>
      <c r="E284" s="6"/>
      <c r="F284" s="6"/>
      <c r="G284" s="8">
        <v>20</v>
      </c>
      <c r="H284" s="8">
        <v>112</v>
      </c>
      <c r="I284" s="6"/>
      <c r="J284" s="6"/>
      <c r="K284" s="6"/>
      <c r="L284" s="6"/>
      <c r="M284" s="26">
        <f>+M285+M292</f>
        <v>1313611893</v>
      </c>
      <c r="N284" s="26">
        <f t="shared" ref="N284:O284" si="104">+N285+N292</f>
        <v>0</v>
      </c>
      <c r="O284" s="26">
        <f t="shared" si="104"/>
        <v>1313611893</v>
      </c>
    </row>
    <row r="285" spans="2:15" hidden="1" x14ac:dyDescent="0.2">
      <c r="B285" s="7" t="s">
        <v>434</v>
      </c>
      <c r="C285" s="7" t="s">
        <v>435</v>
      </c>
      <c r="D285" s="7"/>
      <c r="E285" s="7"/>
      <c r="F285" s="7"/>
      <c r="G285" s="8">
        <v>20</v>
      </c>
      <c r="H285" s="8">
        <v>112</v>
      </c>
      <c r="I285" s="7"/>
      <c r="J285" s="7"/>
      <c r="K285" s="7"/>
      <c r="L285" s="7"/>
      <c r="M285" s="24">
        <f t="shared" ref="M285:O285" si="105">+M286+M288+M290</f>
        <v>304500000</v>
      </c>
      <c r="N285" s="24">
        <f t="shared" ref="N285" si="106">+N286+N288+N290</f>
        <v>0</v>
      </c>
      <c r="O285" s="24">
        <f t="shared" si="105"/>
        <v>304500000</v>
      </c>
    </row>
    <row r="286" spans="2:15" ht="17.25" hidden="1" customHeight="1" x14ac:dyDescent="0.2">
      <c r="B286" s="7" t="s">
        <v>436</v>
      </c>
      <c r="C286" s="7" t="s">
        <v>437</v>
      </c>
      <c r="D286" s="7"/>
      <c r="E286" s="7"/>
      <c r="F286" s="7"/>
      <c r="G286" s="8">
        <v>20</v>
      </c>
      <c r="H286" s="8">
        <v>112</v>
      </c>
      <c r="I286" s="7"/>
      <c r="J286" s="7"/>
      <c r="K286" s="7" t="s">
        <v>480</v>
      </c>
      <c r="L286" s="7"/>
      <c r="M286" s="24">
        <f t="shared" ref="M286:O286" si="107">+M287</f>
        <v>300000000</v>
      </c>
      <c r="N286" s="24">
        <f t="shared" si="107"/>
        <v>0</v>
      </c>
      <c r="O286" s="24">
        <f t="shared" si="107"/>
        <v>300000000</v>
      </c>
    </row>
    <row r="287" spans="2:15" ht="21.75" customHeight="1" x14ac:dyDescent="0.2">
      <c r="B287" s="8" t="s">
        <v>438</v>
      </c>
      <c r="C287" s="8" t="s">
        <v>437</v>
      </c>
      <c r="D287" s="8"/>
      <c r="E287" s="8"/>
      <c r="F287" s="8"/>
      <c r="G287" s="8">
        <v>20</v>
      </c>
      <c r="H287" s="8">
        <v>112</v>
      </c>
      <c r="I287" s="8"/>
      <c r="J287" s="8"/>
      <c r="K287" s="9" t="s">
        <v>481</v>
      </c>
      <c r="L287" s="9" t="s">
        <v>483</v>
      </c>
      <c r="M287" s="25">
        <v>300000000</v>
      </c>
      <c r="N287" s="25">
        <v>0</v>
      </c>
      <c r="O287" s="25">
        <f t="shared" ref="O287:O300" si="108">+M287+N287</f>
        <v>300000000</v>
      </c>
    </row>
    <row r="288" spans="2:15" ht="17.25" hidden="1" customHeight="1" x14ac:dyDescent="0.2">
      <c r="B288" s="7" t="s">
        <v>439</v>
      </c>
      <c r="C288" s="7" t="s">
        <v>440</v>
      </c>
      <c r="D288" s="7"/>
      <c r="E288" s="7"/>
      <c r="F288" s="7"/>
      <c r="G288" s="8">
        <v>20</v>
      </c>
      <c r="H288" s="8">
        <v>112</v>
      </c>
      <c r="I288" s="7"/>
      <c r="J288" s="7"/>
      <c r="K288" s="7" t="s">
        <v>480</v>
      </c>
      <c r="L288" s="7"/>
      <c r="M288" s="24">
        <f t="shared" ref="M288:N288" si="109">+M289</f>
        <v>2500000</v>
      </c>
      <c r="N288" s="24">
        <f t="shared" si="109"/>
        <v>0</v>
      </c>
      <c r="O288" s="24">
        <f t="shared" si="108"/>
        <v>2500000</v>
      </c>
    </row>
    <row r="289" spans="2:19" ht="20.25" customHeight="1" x14ac:dyDescent="0.2">
      <c r="B289" s="8" t="s">
        <v>441</v>
      </c>
      <c r="C289" s="8" t="s">
        <v>440</v>
      </c>
      <c r="D289" s="8"/>
      <c r="E289" s="8"/>
      <c r="F289" s="8"/>
      <c r="G289" s="8">
        <v>20</v>
      </c>
      <c r="H289" s="8">
        <v>112</v>
      </c>
      <c r="I289" s="8"/>
      <c r="J289" s="8"/>
      <c r="K289" s="9" t="s">
        <v>481</v>
      </c>
      <c r="L289" s="9" t="s">
        <v>483</v>
      </c>
      <c r="M289" s="25">
        <v>2500000</v>
      </c>
      <c r="N289" s="25">
        <v>0</v>
      </c>
      <c r="O289" s="25">
        <f t="shared" si="108"/>
        <v>2500000</v>
      </c>
    </row>
    <row r="290" spans="2:19" ht="30" hidden="1" customHeight="1" x14ac:dyDescent="0.2">
      <c r="B290" s="7" t="s">
        <v>442</v>
      </c>
      <c r="C290" s="7" t="s">
        <v>443</v>
      </c>
      <c r="D290" s="7"/>
      <c r="E290" s="7"/>
      <c r="F290" s="7"/>
      <c r="G290" s="8">
        <v>20</v>
      </c>
      <c r="H290" s="8">
        <v>112</v>
      </c>
      <c r="I290" s="7"/>
      <c r="J290" s="7"/>
      <c r="K290" s="7" t="s">
        <v>480</v>
      </c>
      <c r="L290" s="7"/>
      <c r="M290" s="24">
        <f t="shared" ref="M290:N290" si="110">+M291</f>
        <v>2000000</v>
      </c>
      <c r="N290" s="24">
        <f t="shared" si="110"/>
        <v>0</v>
      </c>
      <c r="O290" s="24">
        <f t="shared" si="108"/>
        <v>2000000</v>
      </c>
    </row>
    <row r="291" spans="2:19" ht="18" customHeight="1" x14ac:dyDescent="0.2">
      <c r="B291" s="8" t="s">
        <v>444</v>
      </c>
      <c r="C291" s="8" t="s">
        <v>443</v>
      </c>
      <c r="D291" s="8"/>
      <c r="E291" s="8"/>
      <c r="F291" s="8"/>
      <c r="G291" s="8">
        <v>20</v>
      </c>
      <c r="H291" s="8">
        <v>112</v>
      </c>
      <c r="I291" s="8"/>
      <c r="J291" s="8"/>
      <c r="K291" s="9" t="s">
        <v>481</v>
      </c>
      <c r="L291" s="9" t="s">
        <v>483</v>
      </c>
      <c r="M291" s="25">
        <v>2000000</v>
      </c>
      <c r="N291" s="25">
        <v>0</v>
      </c>
      <c r="O291" s="25">
        <f t="shared" si="108"/>
        <v>2000000</v>
      </c>
    </row>
    <row r="292" spans="2:19" hidden="1" x14ac:dyDescent="0.2">
      <c r="B292" s="7" t="s">
        <v>445</v>
      </c>
      <c r="C292" s="7" t="s">
        <v>446</v>
      </c>
      <c r="D292" s="7"/>
      <c r="E292" s="7"/>
      <c r="F292" s="7"/>
      <c r="G292" s="8">
        <v>20</v>
      </c>
      <c r="H292" s="8">
        <v>112</v>
      </c>
      <c r="I292" s="7"/>
      <c r="J292" s="7"/>
      <c r="K292" s="7"/>
      <c r="L292" s="7"/>
      <c r="M292" s="26">
        <f>+M293+M295+M299+M297</f>
        <v>1009111893</v>
      </c>
      <c r="N292" s="26">
        <f>+N293+N295+N299+N297</f>
        <v>0</v>
      </c>
      <c r="O292" s="24">
        <f>+M292+N292</f>
        <v>1009111893</v>
      </c>
    </row>
    <row r="293" spans="2:19" ht="3.75" customHeight="1" x14ac:dyDescent="0.2">
      <c r="B293" s="7" t="s">
        <v>447</v>
      </c>
      <c r="C293" s="7" t="s">
        <v>448</v>
      </c>
      <c r="D293" s="7"/>
      <c r="E293" s="7"/>
      <c r="F293" s="7"/>
      <c r="G293" s="8">
        <v>20</v>
      </c>
      <c r="H293" s="8">
        <v>112</v>
      </c>
      <c r="I293" s="7"/>
      <c r="J293" s="7"/>
      <c r="K293" s="7" t="s">
        <v>480</v>
      </c>
      <c r="L293" s="7"/>
      <c r="M293" s="24">
        <f t="shared" ref="M293" si="111">+M294</f>
        <v>105000000</v>
      </c>
      <c r="N293" s="24">
        <v>0</v>
      </c>
      <c r="O293" s="24">
        <f t="shared" si="108"/>
        <v>105000000</v>
      </c>
    </row>
    <row r="294" spans="2:19" ht="20.25" customHeight="1" x14ac:dyDescent="0.2">
      <c r="B294" s="8" t="s">
        <v>449</v>
      </c>
      <c r="C294" s="8" t="s">
        <v>450</v>
      </c>
      <c r="D294" s="8"/>
      <c r="E294" s="8"/>
      <c r="F294" s="8"/>
      <c r="G294" s="8">
        <v>20</v>
      </c>
      <c r="H294" s="8">
        <v>112</v>
      </c>
      <c r="I294" s="8"/>
      <c r="J294" s="8"/>
      <c r="K294" s="9" t="s">
        <v>481</v>
      </c>
      <c r="L294" s="9" t="s">
        <v>483</v>
      </c>
      <c r="M294" s="25">
        <v>105000000</v>
      </c>
      <c r="N294" s="25">
        <v>0</v>
      </c>
      <c r="O294" s="25">
        <f t="shared" si="108"/>
        <v>105000000</v>
      </c>
    </row>
    <row r="295" spans="2:19" ht="17.25" hidden="1" customHeight="1" x14ac:dyDescent="0.2">
      <c r="B295" s="7" t="s">
        <v>451</v>
      </c>
      <c r="C295" s="7" t="s">
        <v>452</v>
      </c>
      <c r="D295" s="7"/>
      <c r="E295" s="7"/>
      <c r="F295" s="7"/>
      <c r="G295" s="8">
        <v>20</v>
      </c>
      <c r="H295" s="8">
        <v>112</v>
      </c>
      <c r="I295" s="7"/>
      <c r="J295" s="7"/>
      <c r="K295" s="7" t="s">
        <v>480</v>
      </c>
      <c r="L295" s="7"/>
      <c r="M295" s="26">
        <f t="shared" ref="M295:N297" si="112">+M296</f>
        <v>827111893</v>
      </c>
      <c r="N295" s="26">
        <f t="shared" si="112"/>
        <v>0</v>
      </c>
      <c r="O295" s="24">
        <f t="shared" si="108"/>
        <v>827111893</v>
      </c>
    </row>
    <row r="296" spans="2:19" ht="19.5" customHeight="1" x14ac:dyDescent="0.2">
      <c r="B296" s="8" t="s">
        <v>453</v>
      </c>
      <c r="C296" s="8" t="s">
        <v>452</v>
      </c>
      <c r="D296" s="8"/>
      <c r="E296" s="8"/>
      <c r="F296" s="8"/>
      <c r="G296" s="8">
        <v>20</v>
      </c>
      <c r="H296" s="8">
        <v>112</v>
      </c>
      <c r="I296" s="8"/>
      <c r="J296" s="8"/>
      <c r="K296" s="9" t="s">
        <v>481</v>
      </c>
      <c r="L296" s="9" t="s">
        <v>483</v>
      </c>
      <c r="M296" s="25">
        <f>831011893-3900000</f>
        <v>827111893</v>
      </c>
      <c r="N296" s="25">
        <v>0</v>
      </c>
      <c r="O296" s="25">
        <f t="shared" si="108"/>
        <v>827111893</v>
      </c>
    </row>
    <row r="297" spans="2:19" ht="17.25" hidden="1" customHeight="1" x14ac:dyDescent="0.2">
      <c r="B297" s="7" t="s">
        <v>451</v>
      </c>
      <c r="C297" s="7" t="s">
        <v>544</v>
      </c>
      <c r="D297" s="7"/>
      <c r="E297" s="7"/>
      <c r="F297" s="7"/>
      <c r="G297" s="8">
        <v>20</v>
      </c>
      <c r="H297" s="8">
        <v>112</v>
      </c>
      <c r="I297" s="7"/>
      <c r="J297" s="7"/>
      <c r="K297" s="7" t="s">
        <v>480</v>
      </c>
      <c r="L297" s="7"/>
      <c r="M297" s="26">
        <f t="shared" si="112"/>
        <v>0</v>
      </c>
      <c r="N297" s="26">
        <f t="shared" si="112"/>
        <v>0</v>
      </c>
      <c r="O297" s="24">
        <f t="shared" ref="O297:O298" si="113">+M297+N297</f>
        <v>0</v>
      </c>
    </row>
    <row r="298" spans="2:19" ht="18" customHeight="1" x14ac:dyDescent="0.2">
      <c r="B298" s="8" t="s">
        <v>557</v>
      </c>
      <c r="C298" s="8" t="s">
        <v>544</v>
      </c>
      <c r="D298" s="8"/>
      <c r="E298" s="8"/>
      <c r="F298" s="8"/>
      <c r="G298" s="8">
        <v>20</v>
      </c>
      <c r="H298" s="8">
        <v>112</v>
      </c>
      <c r="I298" s="8"/>
      <c r="J298" s="8"/>
      <c r="K298" s="9" t="s">
        <v>481</v>
      </c>
      <c r="L298" s="9" t="s">
        <v>483</v>
      </c>
      <c r="M298" s="25">
        <v>0</v>
      </c>
      <c r="N298" s="25">
        <v>0</v>
      </c>
      <c r="O298" s="25">
        <f t="shared" si="113"/>
        <v>0</v>
      </c>
    </row>
    <row r="299" spans="2:19" ht="17.25" hidden="1" customHeight="1" x14ac:dyDescent="0.2">
      <c r="B299" s="7" t="s">
        <v>454</v>
      </c>
      <c r="C299" s="7" t="s">
        <v>455</v>
      </c>
      <c r="D299" s="7"/>
      <c r="E299" s="7"/>
      <c r="F299" s="7"/>
      <c r="G299" s="8">
        <v>20</v>
      </c>
      <c r="H299" s="8">
        <v>112</v>
      </c>
      <c r="I299" s="7"/>
      <c r="J299" s="7"/>
      <c r="K299" s="7" t="s">
        <v>480</v>
      </c>
      <c r="L299" s="7"/>
      <c r="M299" s="24">
        <f t="shared" ref="M299:N299" si="114">+M300</f>
        <v>77000000</v>
      </c>
      <c r="N299" s="24">
        <f t="shared" si="114"/>
        <v>0</v>
      </c>
      <c r="O299" s="24">
        <f t="shared" si="108"/>
        <v>77000000</v>
      </c>
    </row>
    <row r="300" spans="2:19" x14ac:dyDescent="0.2">
      <c r="B300" s="8" t="s">
        <v>456</v>
      </c>
      <c r="C300" s="8" t="s">
        <v>455</v>
      </c>
      <c r="D300" s="8"/>
      <c r="E300" s="8"/>
      <c r="F300" s="8"/>
      <c r="G300" s="8">
        <v>20</v>
      </c>
      <c r="H300" s="8">
        <v>112</v>
      </c>
      <c r="I300" s="8"/>
      <c r="J300" s="8"/>
      <c r="K300" s="9" t="s">
        <v>481</v>
      </c>
      <c r="L300" s="9" t="s">
        <v>483</v>
      </c>
      <c r="M300" s="25">
        <v>77000000</v>
      </c>
      <c r="N300" s="25">
        <v>0</v>
      </c>
      <c r="O300" s="25">
        <f t="shared" si="108"/>
        <v>77000000</v>
      </c>
    </row>
    <row r="301" spans="2:19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9"/>
      <c r="L301" s="9"/>
      <c r="M301" s="22"/>
      <c r="N301" s="22"/>
      <c r="O301" s="22"/>
    </row>
    <row r="302" spans="2:19" x14ac:dyDescent="0.2">
      <c r="C302" s="12" t="s">
        <v>497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27">
        <f>+M15</f>
        <v>1993468206</v>
      </c>
      <c r="N302" s="62">
        <f>+N15</f>
        <v>0</v>
      </c>
      <c r="O302" s="27">
        <f>+O15</f>
        <v>1993468206</v>
      </c>
    </row>
    <row r="303" spans="2:19" x14ac:dyDescent="0.2">
      <c r="S303" s="53"/>
    </row>
    <row r="305" spans="1:21" x14ac:dyDescent="0.2">
      <c r="B305" s="76" t="s">
        <v>502</v>
      </c>
      <c r="C305" s="76"/>
      <c r="S305" s="66"/>
    </row>
    <row r="306" spans="1:21" x14ac:dyDescent="0.2">
      <c r="B306" s="76"/>
      <c r="C306" s="76"/>
    </row>
    <row r="307" spans="1:21" x14ac:dyDescent="0.2">
      <c r="B307" s="5"/>
    </row>
    <row r="308" spans="1:21" x14ac:dyDescent="0.2">
      <c r="B308" s="5"/>
    </row>
    <row r="309" spans="1:21" x14ac:dyDescent="0.2">
      <c r="B309" s="5"/>
    </row>
    <row r="310" spans="1:21" x14ac:dyDescent="0.2">
      <c r="B310" s="5"/>
    </row>
    <row r="311" spans="1:21" x14ac:dyDescent="0.2">
      <c r="B311" s="5"/>
    </row>
    <row r="312" spans="1:21" x14ac:dyDescent="0.2">
      <c r="B312" s="5"/>
    </row>
    <row r="315" spans="1:21" x14ac:dyDescent="0.2">
      <c r="D315" s="50"/>
      <c r="E315" s="50"/>
      <c r="M315" s="50"/>
      <c r="U315" s="50"/>
    </row>
    <row r="316" spans="1:21" x14ac:dyDescent="0.2">
      <c r="D316" s="51"/>
      <c r="E316" s="51"/>
      <c r="F316" s="51"/>
      <c r="G316" s="51"/>
      <c r="M316" s="51"/>
      <c r="U316" s="51"/>
    </row>
    <row r="317" spans="1:21" x14ac:dyDescent="0.2">
      <c r="D317" s="52"/>
      <c r="E317" s="52"/>
      <c r="F317" s="52"/>
      <c r="G317" s="52"/>
      <c r="H317" s="52"/>
      <c r="M317" s="52"/>
      <c r="U317" s="52"/>
    </row>
    <row r="319" spans="1:21" x14ac:dyDescent="0.2">
      <c r="A319" s="1" t="s">
        <v>552</v>
      </c>
      <c r="N319" s="1" t="s">
        <v>553</v>
      </c>
    </row>
    <row r="320" spans="1:21" ht="17.25" customHeight="1" x14ac:dyDescent="0.2">
      <c r="B320" s="65" t="s">
        <v>554</v>
      </c>
      <c r="M320" s="1"/>
      <c r="N320" s="69" t="s">
        <v>551</v>
      </c>
      <c r="O320" s="69"/>
    </row>
    <row r="321" spans="2:25" x14ac:dyDescent="0.2">
      <c r="B321" s="1" t="s">
        <v>555</v>
      </c>
      <c r="N321" s="70" t="s">
        <v>549</v>
      </c>
      <c r="O321" s="70"/>
      <c r="T321" s="20"/>
    </row>
    <row r="322" spans="2:25" ht="30" customHeight="1" x14ac:dyDescent="0.2">
      <c r="B322" s="46" t="s">
        <v>556</v>
      </c>
      <c r="N322" s="69" t="s">
        <v>550</v>
      </c>
      <c r="O322" s="69"/>
      <c r="S322" s="71"/>
      <c r="T322" s="71"/>
      <c r="Y322" s="61"/>
    </row>
    <row r="323" spans="2:25" x14ac:dyDescent="0.2">
      <c r="S323" s="50"/>
      <c r="T323" s="50"/>
      <c r="U323" s="50"/>
      <c r="X323" s="58"/>
      <c r="Y323" s="50"/>
    </row>
    <row r="324" spans="2:25" x14ac:dyDescent="0.2">
      <c r="S324" s="51"/>
      <c r="T324" s="51"/>
      <c r="U324" s="51"/>
      <c r="X324" s="59"/>
      <c r="Y324" s="51"/>
    </row>
    <row r="325" spans="2:25" x14ac:dyDescent="0.2">
      <c r="S325" s="52"/>
      <c r="T325" s="52"/>
      <c r="U325" s="52"/>
      <c r="X325" s="60"/>
      <c r="Y325" s="61"/>
    </row>
    <row r="326" spans="2:25" x14ac:dyDescent="0.2">
      <c r="T326" s="20"/>
    </row>
  </sheetData>
  <mergeCells count="17">
    <mergeCell ref="R2:U2"/>
    <mergeCell ref="B3:O3"/>
    <mergeCell ref="B305:C306"/>
    <mergeCell ref="B4:O4"/>
    <mergeCell ref="B5:O5"/>
    <mergeCell ref="B6:O6"/>
    <mergeCell ref="I182:I183"/>
    <mergeCell ref="I66:I67"/>
    <mergeCell ref="I72:I73"/>
    <mergeCell ref="N320:O320"/>
    <mergeCell ref="N321:O321"/>
    <mergeCell ref="N322:O322"/>
    <mergeCell ref="S322:T322"/>
    <mergeCell ref="C8:O8"/>
    <mergeCell ref="C9:O9"/>
    <mergeCell ref="C10:O10"/>
    <mergeCell ref="C11:O11"/>
  </mergeCells>
  <dataValidations disablePrompts="1" count="1">
    <dataValidation allowBlank="1" showInputMessage="1" showErrorMessage="1" prompt="Registrar código de la fuente" sqref="G16:G301" xr:uid="{C3C029AC-FB1F-428D-99B0-F9BED6EBCB7F}"/>
  </dataValidations>
  <pageMargins left="0.70866141732283472" right="0.70866141732283472" top="0.74803149606299213" bottom="0.74803149606299213" header="0.31496062992125984" footer="0.31496062992125984"/>
  <pageSetup paperSize="5" scale="5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DF940-24BD-4DA5-8342-C6B2EC812CDF}">
  <dimension ref="B1:U294"/>
  <sheetViews>
    <sheetView workbookViewId="0">
      <selection activeCell="M12" sqref="M12"/>
    </sheetView>
  </sheetViews>
  <sheetFormatPr baseColWidth="10" defaultColWidth="7.5" defaultRowHeight="17.25" x14ac:dyDescent="0.2"/>
  <cols>
    <col min="1" max="1" width="4.6640625" style="1" customWidth="1"/>
    <col min="2" max="2" width="16.5" style="1" customWidth="1"/>
    <col min="3" max="3" width="89.33203125" style="1" customWidth="1"/>
    <col min="4" max="6" width="14.1640625" style="1" hidden="1" customWidth="1"/>
    <col min="7" max="7" width="13.1640625" style="1" hidden="1" customWidth="1"/>
    <col min="8" max="8" width="14.33203125" style="1" hidden="1" customWidth="1"/>
    <col min="9" max="9" width="12.6640625" style="1" hidden="1" customWidth="1"/>
    <col min="10" max="10" width="9.83203125" style="1" hidden="1" customWidth="1"/>
    <col min="11" max="11" width="17.5" style="1" hidden="1" customWidth="1"/>
    <col min="12" max="12" width="16.6640625" style="1" hidden="1" customWidth="1"/>
    <col min="13" max="13" width="22.33203125" style="20" customWidth="1"/>
    <col min="14" max="14" width="21.33203125" style="1" customWidth="1"/>
    <col min="15" max="15" width="22.33203125" style="20" customWidth="1"/>
    <col min="16" max="16" width="2.5" style="1" customWidth="1"/>
    <col min="17" max="17" width="2.1640625" style="1" customWidth="1"/>
    <col min="18" max="18" width="10.83203125" style="1" customWidth="1"/>
    <col min="19" max="19" width="55" style="1" bestFit="1" customWidth="1"/>
    <col min="20" max="20" width="24.5" style="1" customWidth="1"/>
    <col min="21" max="22" width="8.83203125" style="1" customWidth="1"/>
    <col min="23" max="16384" width="7.5" style="1"/>
  </cols>
  <sheetData>
    <row r="1" spans="2:21" ht="18" thickBot="1" x14ac:dyDescent="0.25"/>
    <row r="2" spans="2:21" ht="18" thickBot="1" x14ac:dyDescent="0.25">
      <c r="R2" s="73" t="s">
        <v>504</v>
      </c>
      <c r="S2" s="74"/>
      <c r="T2" s="74"/>
      <c r="U2" s="75"/>
    </row>
    <row r="3" spans="2:21" ht="28.15" customHeight="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R3" s="28" t="s">
        <v>505</v>
      </c>
      <c r="S3" s="29" t="s">
        <v>506</v>
      </c>
      <c r="T3" s="29" t="s">
        <v>507</v>
      </c>
      <c r="U3" s="30" t="s">
        <v>508</v>
      </c>
    </row>
    <row r="4" spans="2:21" ht="24" customHeight="1" x14ac:dyDescent="0.25">
      <c r="B4" s="72" t="s">
        <v>503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R4" s="31">
        <f>+B13</f>
        <v>2.1</v>
      </c>
      <c r="S4" s="32" t="str">
        <f>+C13</f>
        <v>REMUNERACIONES Y CONTRIBUCIONES</v>
      </c>
      <c r="T4" s="33">
        <f>+M13</f>
        <v>292650000</v>
      </c>
      <c r="U4" s="34">
        <f>T4/$T$10</f>
        <v>0.14680444820698585</v>
      </c>
    </row>
    <row r="5" spans="2:21" ht="26.45" customHeight="1" x14ac:dyDescent="0.25">
      <c r="B5" s="72" t="s">
        <v>499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R5" s="31">
        <f>+B45</f>
        <v>2.2000000000000002</v>
      </c>
      <c r="S5" s="32" t="str">
        <f>+C45</f>
        <v>CONTRATACIÓN DE SERVICIOS</v>
      </c>
      <c r="T5" s="33">
        <f>+M45</f>
        <v>319391313</v>
      </c>
      <c r="U5" s="34">
        <f t="shared" ref="U5:U9" si="0">T5/$T$10</f>
        <v>0.16021891497375604</v>
      </c>
    </row>
    <row r="6" spans="2:21" ht="21.6" customHeight="1" x14ac:dyDescent="0.25">
      <c r="B6" s="72" t="s">
        <v>489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R6" s="31">
        <f>+B126</f>
        <v>2.2999999999999998</v>
      </c>
      <c r="S6" s="32" t="str">
        <f>+C126</f>
        <v>MATERIALES Y SUMINISTROS</v>
      </c>
      <c r="T6" s="33">
        <f>+M126</f>
        <v>44465000</v>
      </c>
      <c r="U6" s="34">
        <f t="shared" si="0"/>
        <v>2.2305346965739367E-2</v>
      </c>
    </row>
    <row r="7" spans="2:21" ht="24" customHeight="1" x14ac:dyDescent="0.25">
      <c r="R7" s="31">
        <v>2.4</v>
      </c>
      <c r="S7" s="32" t="s">
        <v>330</v>
      </c>
      <c r="T7" s="33">
        <v>0</v>
      </c>
      <c r="U7" s="34">
        <f t="shared" si="0"/>
        <v>0</v>
      </c>
    </row>
    <row r="8" spans="2:21" ht="22.15" customHeight="1" x14ac:dyDescent="0.25">
      <c r="R8" s="31">
        <f>+B203</f>
        <v>2.6</v>
      </c>
      <c r="S8" s="32" t="str">
        <f>+C203</f>
        <v>BIENES MUEBLES, INMUEBLES E INTANGIBLES</v>
      </c>
      <c r="T8" s="33">
        <f>+M203</f>
        <v>23350000</v>
      </c>
      <c r="U8" s="34">
        <f t="shared" si="0"/>
        <v>1.1713254282019886E-2</v>
      </c>
    </row>
    <row r="9" spans="2:21" ht="22.9" customHeight="1" x14ac:dyDescent="0.25">
      <c r="R9" s="31">
        <f>+B267</f>
        <v>2.7</v>
      </c>
      <c r="S9" s="32" t="str">
        <f>+C267</f>
        <v>OBRAS</v>
      </c>
      <c r="T9" s="33">
        <f>+M267</f>
        <v>1313611893</v>
      </c>
      <c r="U9" s="34">
        <f t="shared" si="0"/>
        <v>0.6589580355714989</v>
      </c>
    </row>
    <row r="10" spans="2:21" ht="18" customHeight="1" thickBot="1" x14ac:dyDescent="0.3">
      <c r="B10" s="2">
        <v>1993468206</v>
      </c>
      <c r="C10" s="2">
        <f>+B10-M12</f>
        <v>0</v>
      </c>
      <c r="M10" s="21" t="s">
        <v>510</v>
      </c>
      <c r="O10" s="21" t="s">
        <v>510</v>
      </c>
      <c r="R10" s="35"/>
      <c r="S10" s="36" t="s">
        <v>509</v>
      </c>
      <c r="T10" s="37">
        <f>SUM(T4:T9)</f>
        <v>1993468206</v>
      </c>
      <c r="U10" s="38">
        <f>SUM(U4:U9)</f>
        <v>1</v>
      </c>
    </row>
    <row r="11" spans="2:21" ht="61.5" thickTop="1" thickBot="1" x14ac:dyDescent="0.25">
      <c r="B11" s="14" t="s">
        <v>490</v>
      </c>
      <c r="C11" s="14" t="s">
        <v>23</v>
      </c>
      <c r="D11" s="15" t="s">
        <v>471</v>
      </c>
      <c r="E11" s="15" t="s">
        <v>472</v>
      </c>
      <c r="F11" s="15" t="s">
        <v>473</v>
      </c>
      <c r="G11" s="16" t="s">
        <v>474</v>
      </c>
      <c r="H11" s="17" t="s">
        <v>475</v>
      </c>
      <c r="I11" s="16" t="s">
        <v>476</v>
      </c>
      <c r="J11" s="16" t="s">
        <v>477</v>
      </c>
      <c r="K11" s="16" t="s">
        <v>478</v>
      </c>
      <c r="L11" s="18" t="s">
        <v>479</v>
      </c>
      <c r="M11" s="19" t="s">
        <v>498</v>
      </c>
      <c r="N11" s="19" t="s">
        <v>500</v>
      </c>
      <c r="O11" s="19" t="s">
        <v>501</v>
      </c>
      <c r="R11" s="39"/>
      <c r="S11" s="40"/>
      <c r="T11" s="40"/>
      <c r="U11" s="41"/>
    </row>
    <row r="12" spans="2:21" s="5" customFormat="1" ht="19.5" customHeight="1" x14ac:dyDescent="0.2">
      <c r="B12" s="11">
        <v>2</v>
      </c>
      <c r="C12" s="7" t="s">
        <v>488</v>
      </c>
      <c r="D12" s="3"/>
      <c r="E12" s="3"/>
      <c r="F12" s="3"/>
      <c r="G12" s="3"/>
      <c r="H12" s="3"/>
      <c r="I12" s="3"/>
      <c r="J12" s="3"/>
      <c r="K12" s="3"/>
      <c r="L12" s="4">
        <f>1993468206-M12</f>
        <v>0</v>
      </c>
      <c r="M12" s="24">
        <f t="shared" ref="M12:O12" si="1">+M13+M45+M126+M203+M267</f>
        <v>1993468206</v>
      </c>
      <c r="N12" s="24"/>
      <c r="O12" s="24">
        <f t="shared" si="1"/>
        <v>1993468206</v>
      </c>
    </row>
    <row r="13" spans="2:21" x14ac:dyDescent="0.2">
      <c r="B13" s="6">
        <v>2.1</v>
      </c>
      <c r="C13" s="7" t="s">
        <v>25</v>
      </c>
      <c r="D13" s="6"/>
      <c r="E13" s="6"/>
      <c r="F13" s="6"/>
      <c r="G13" s="7"/>
      <c r="H13" s="6"/>
      <c r="I13" s="6"/>
      <c r="J13" s="6"/>
      <c r="K13" s="6"/>
      <c r="L13" s="6"/>
      <c r="M13" s="24">
        <f t="shared" ref="M13:O13" si="2">M14+M28+M35+M38</f>
        <v>292650000</v>
      </c>
      <c r="N13" s="24"/>
      <c r="O13" s="24">
        <f t="shared" si="2"/>
        <v>292650000</v>
      </c>
    </row>
    <row r="14" spans="2:21" ht="15" hidden="1" customHeight="1" x14ac:dyDescent="0.2">
      <c r="B14" s="7" t="s">
        <v>26</v>
      </c>
      <c r="C14" s="7" t="s">
        <v>27</v>
      </c>
      <c r="D14" s="7"/>
      <c r="E14" s="7"/>
      <c r="F14" s="7"/>
      <c r="G14" s="7"/>
      <c r="H14" s="7"/>
      <c r="I14" s="7"/>
      <c r="J14" s="7"/>
      <c r="K14" s="7"/>
      <c r="L14" s="7"/>
      <c r="M14" s="24">
        <f t="shared" ref="M14:O14" si="3">+M15+M17+M23+M25</f>
        <v>258500000</v>
      </c>
      <c r="N14" s="24">
        <f t="shared" si="3"/>
        <v>-1980000</v>
      </c>
      <c r="O14" s="24">
        <f t="shared" si="3"/>
        <v>258500000</v>
      </c>
    </row>
    <row r="15" spans="2:21" ht="15" hidden="1" customHeight="1" x14ac:dyDescent="0.2">
      <c r="B15" s="7" t="s">
        <v>28</v>
      </c>
      <c r="C15" s="7" t="s">
        <v>29</v>
      </c>
      <c r="D15" s="7"/>
      <c r="E15" s="7"/>
      <c r="F15" s="7"/>
      <c r="G15" s="7"/>
      <c r="H15" s="7"/>
      <c r="I15" s="7"/>
      <c r="J15" s="7"/>
      <c r="K15" s="7" t="s">
        <v>480</v>
      </c>
      <c r="L15" s="7"/>
      <c r="M15" s="24">
        <f t="shared" ref="M15:O15" si="4">+M16</f>
        <v>55000000</v>
      </c>
      <c r="N15" s="24">
        <f t="shared" si="4"/>
        <v>-1980000</v>
      </c>
      <c r="O15" s="24">
        <f t="shared" si="4"/>
        <v>53020000</v>
      </c>
    </row>
    <row r="16" spans="2:21" x14ac:dyDescent="0.2">
      <c r="B16" s="8" t="s">
        <v>30</v>
      </c>
      <c r="C16" s="8" t="s">
        <v>31</v>
      </c>
      <c r="D16" s="8"/>
      <c r="E16" s="8"/>
      <c r="F16" s="8"/>
      <c r="G16" s="8">
        <v>20</v>
      </c>
      <c r="H16" s="8">
        <v>112</v>
      </c>
      <c r="I16" s="8"/>
      <c r="J16" s="8"/>
      <c r="K16" s="9" t="s">
        <v>481</v>
      </c>
      <c r="L16" s="9" t="s">
        <v>482</v>
      </c>
      <c r="M16" s="25">
        <v>55000000</v>
      </c>
      <c r="N16" s="25">
        <v>-1980000</v>
      </c>
      <c r="O16" s="25">
        <f>+M16+N16</f>
        <v>53020000</v>
      </c>
    </row>
    <row r="17" spans="2:19" ht="15" hidden="1" customHeight="1" x14ac:dyDescent="0.2">
      <c r="B17" s="7" t="s">
        <v>32</v>
      </c>
      <c r="C17" s="7" t="s">
        <v>33</v>
      </c>
      <c r="D17" s="7"/>
      <c r="E17" s="7"/>
      <c r="F17" s="7"/>
      <c r="G17" s="8">
        <v>20</v>
      </c>
      <c r="H17" s="8">
        <v>112</v>
      </c>
      <c r="I17" s="7"/>
      <c r="J17" s="7"/>
      <c r="K17" s="7" t="s">
        <v>480</v>
      </c>
      <c r="L17" s="7"/>
      <c r="M17" s="24">
        <f>SUM(M18:M22)</f>
        <v>191500000</v>
      </c>
      <c r="N17" s="24"/>
      <c r="O17" s="24">
        <f>SUM(O18:O22)</f>
        <v>193480000</v>
      </c>
    </row>
    <row r="18" spans="2:19" x14ac:dyDescent="0.2">
      <c r="B18" s="8" t="s">
        <v>457</v>
      </c>
      <c r="C18" s="8" t="s">
        <v>458</v>
      </c>
      <c r="D18" s="7"/>
      <c r="E18" s="7"/>
      <c r="F18" s="7"/>
      <c r="G18" s="8"/>
      <c r="H18" s="8"/>
      <c r="I18" s="7"/>
      <c r="J18" s="7"/>
      <c r="K18" s="7"/>
      <c r="L18" s="7"/>
      <c r="M18" s="25">
        <v>0</v>
      </c>
      <c r="N18" s="25">
        <v>1980000</v>
      </c>
      <c r="O18" s="25">
        <f t="shared" ref="O18:O44" si="5">+M18+N18</f>
        <v>1980000</v>
      </c>
    </row>
    <row r="19" spans="2:19" x14ac:dyDescent="0.2">
      <c r="B19" s="8" t="s">
        <v>34</v>
      </c>
      <c r="C19" s="8" t="s">
        <v>35</v>
      </c>
      <c r="D19" s="8"/>
      <c r="E19" s="8"/>
      <c r="F19" s="8"/>
      <c r="G19" s="8">
        <v>20</v>
      </c>
      <c r="H19" s="8">
        <v>112</v>
      </c>
      <c r="I19" s="8"/>
      <c r="J19" s="8"/>
      <c r="K19" s="9" t="s">
        <v>481</v>
      </c>
      <c r="L19" s="9" t="s">
        <v>482</v>
      </c>
      <c r="M19" s="25">
        <v>168000000</v>
      </c>
      <c r="N19" s="25">
        <v>0</v>
      </c>
      <c r="O19" s="25">
        <f t="shared" si="5"/>
        <v>168000000</v>
      </c>
    </row>
    <row r="20" spans="2:19" x14ac:dyDescent="0.2">
      <c r="B20" s="8" t="s">
        <v>36</v>
      </c>
      <c r="C20" s="8" t="s">
        <v>37</v>
      </c>
      <c r="D20" s="8"/>
      <c r="E20" s="8"/>
      <c r="F20" s="8"/>
      <c r="G20" s="8">
        <v>20</v>
      </c>
      <c r="H20" s="8">
        <v>112</v>
      </c>
      <c r="I20" s="8"/>
      <c r="J20" s="8"/>
      <c r="K20" s="9" t="s">
        <v>481</v>
      </c>
      <c r="L20" s="9" t="s">
        <v>482</v>
      </c>
      <c r="M20" s="25">
        <v>15000000</v>
      </c>
      <c r="N20" s="25">
        <v>0</v>
      </c>
      <c r="O20" s="25">
        <f t="shared" si="5"/>
        <v>15000000</v>
      </c>
    </row>
    <row r="21" spans="2:19" x14ac:dyDescent="0.2">
      <c r="B21" s="8" t="s">
        <v>38</v>
      </c>
      <c r="C21" s="8" t="s">
        <v>39</v>
      </c>
      <c r="D21" s="8"/>
      <c r="E21" s="8"/>
      <c r="F21" s="8"/>
      <c r="G21" s="8">
        <v>20</v>
      </c>
      <c r="H21" s="8">
        <v>112</v>
      </c>
      <c r="I21" s="8"/>
      <c r="J21" s="8"/>
      <c r="K21" s="9" t="s">
        <v>481</v>
      </c>
      <c r="L21" s="9" t="s">
        <v>482</v>
      </c>
      <c r="M21" s="25">
        <v>7000000</v>
      </c>
      <c r="N21" s="25">
        <v>0</v>
      </c>
      <c r="O21" s="25">
        <f t="shared" si="5"/>
        <v>7000000</v>
      </c>
    </row>
    <row r="22" spans="2:19" x14ac:dyDescent="0.2">
      <c r="B22" s="8" t="s">
        <v>0</v>
      </c>
      <c r="C22" s="8" t="s">
        <v>1</v>
      </c>
      <c r="D22" s="8"/>
      <c r="E22" s="8"/>
      <c r="F22" s="8"/>
      <c r="G22" s="8">
        <v>20</v>
      </c>
      <c r="H22" s="8">
        <v>112</v>
      </c>
      <c r="I22" s="8"/>
      <c r="J22" s="8"/>
      <c r="K22" s="9" t="s">
        <v>481</v>
      </c>
      <c r="L22" s="9" t="s">
        <v>482</v>
      </c>
      <c r="M22" s="25">
        <v>1500000</v>
      </c>
      <c r="N22" s="25">
        <v>0</v>
      </c>
      <c r="O22" s="25">
        <f t="shared" si="5"/>
        <v>1500000</v>
      </c>
    </row>
    <row r="23" spans="2:19" ht="30" hidden="1" x14ac:dyDescent="0.2">
      <c r="B23" s="7" t="s">
        <v>40</v>
      </c>
      <c r="C23" s="7" t="s">
        <v>41</v>
      </c>
      <c r="D23" s="7"/>
      <c r="E23" s="7"/>
      <c r="F23" s="7"/>
      <c r="G23" s="8">
        <v>20</v>
      </c>
      <c r="H23" s="8">
        <v>112</v>
      </c>
      <c r="I23" s="7"/>
      <c r="J23" s="7"/>
      <c r="K23" s="7" t="s">
        <v>480</v>
      </c>
      <c r="L23" s="7"/>
      <c r="M23" s="24">
        <f t="shared" ref="M23" si="6">+M24</f>
        <v>7000000</v>
      </c>
      <c r="N23" s="24"/>
      <c r="O23" s="25">
        <f t="shared" si="5"/>
        <v>7000000</v>
      </c>
    </row>
    <row r="24" spans="2:19" ht="14.45" customHeight="1" x14ac:dyDescent="0.2">
      <c r="B24" s="8" t="s">
        <v>42</v>
      </c>
      <c r="C24" s="8" t="s">
        <v>43</v>
      </c>
      <c r="D24" s="8"/>
      <c r="E24" s="8"/>
      <c r="F24" s="8"/>
      <c r="G24" s="8">
        <v>20</v>
      </c>
      <c r="H24" s="8">
        <v>112</v>
      </c>
      <c r="I24" s="8"/>
      <c r="J24" s="8"/>
      <c r="K24" s="9" t="s">
        <v>481</v>
      </c>
      <c r="L24" s="9" t="s">
        <v>483</v>
      </c>
      <c r="M24" s="25">
        <v>7000000</v>
      </c>
      <c r="N24" s="25">
        <v>0</v>
      </c>
      <c r="O24" s="25">
        <f t="shared" si="5"/>
        <v>7000000</v>
      </c>
    </row>
    <row r="25" spans="2:19" ht="30" hidden="1" x14ac:dyDescent="0.2">
      <c r="B25" s="7" t="s">
        <v>44</v>
      </c>
      <c r="C25" s="7" t="s">
        <v>45</v>
      </c>
      <c r="D25" s="7"/>
      <c r="E25" s="7"/>
      <c r="F25" s="7"/>
      <c r="G25" s="8">
        <v>20</v>
      </c>
      <c r="H25" s="8">
        <v>112</v>
      </c>
      <c r="I25" s="7"/>
      <c r="J25" s="7"/>
      <c r="K25" s="7" t="s">
        <v>480</v>
      </c>
      <c r="L25" s="7"/>
      <c r="M25" s="24">
        <f t="shared" ref="M25" si="7">SUM(M26:M27)</f>
        <v>5000000</v>
      </c>
      <c r="N25" s="24"/>
      <c r="O25" s="25">
        <f t="shared" si="5"/>
        <v>5000000</v>
      </c>
    </row>
    <row r="26" spans="2:19" ht="16.899999999999999" customHeight="1" x14ac:dyDescent="0.2">
      <c r="B26" s="8" t="s">
        <v>46</v>
      </c>
      <c r="C26" s="8" t="s">
        <v>47</v>
      </c>
      <c r="D26" s="8"/>
      <c r="E26" s="8"/>
      <c r="F26" s="8"/>
      <c r="G26" s="8">
        <v>20</v>
      </c>
      <c r="H26" s="8">
        <v>112</v>
      </c>
      <c r="I26" s="8"/>
      <c r="J26" s="8"/>
      <c r="K26" s="9" t="s">
        <v>481</v>
      </c>
      <c r="L26" s="9" t="s">
        <v>483</v>
      </c>
      <c r="M26" s="25">
        <v>3500000</v>
      </c>
      <c r="N26" s="25">
        <v>0</v>
      </c>
      <c r="O26" s="25">
        <f t="shared" si="5"/>
        <v>3500000</v>
      </c>
    </row>
    <row r="27" spans="2:19" ht="18" customHeight="1" x14ac:dyDescent="0.2">
      <c r="B27" s="8" t="s">
        <v>48</v>
      </c>
      <c r="C27" s="8" t="s">
        <v>49</v>
      </c>
      <c r="D27" s="8"/>
      <c r="E27" s="8"/>
      <c r="F27" s="8"/>
      <c r="G27" s="8">
        <v>20</v>
      </c>
      <c r="H27" s="8">
        <v>112</v>
      </c>
      <c r="I27" s="8"/>
      <c r="J27" s="8"/>
      <c r="K27" s="9" t="s">
        <v>481</v>
      </c>
      <c r="L27" s="9" t="s">
        <v>483</v>
      </c>
      <c r="M27" s="25">
        <v>1500000</v>
      </c>
      <c r="N27" s="25">
        <v>0</v>
      </c>
      <c r="O27" s="25">
        <f t="shared" si="5"/>
        <v>1500000</v>
      </c>
    </row>
    <row r="28" spans="2:19" hidden="1" x14ac:dyDescent="0.2">
      <c r="B28" s="7" t="s">
        <v>50</v>
      </c>
      <c r="C28" s="7" t="s">
        <v>51</v>
      </c>
      <c r="D28" s="7"/>
      <c r="E28" s="7"/>
      <c r="F28" s="7"/>
      <c r="G28" s="8">
        <v>20</v>
      </c>
      <c r="H28" s="8">
        <v>112</v>
      </c>
      <c r="I28" s="7"/>
      <c r="J28" s="7"/>
      <c r="K28" s="7"/>
      <c r="L28" s="7"/>
      <c r="M28" s="24">
        <f t="shared" ref="M28" si="8">+M29</f>
        <v>16950000</v>
      </c>
      <c r="N28" s="24"/>
      <c r="O28" s="25">
        <f t="shared" si="5"/>
        <v>16950000</v>
      </c>
    </row>
    <row r="29" spans="2:19" ht="30" hidden="1" x14ac:dyDescent="0.2">
      <c r="B29" s="7" t="s">
        <v>52</v>
      </c>
      <c r="C29" s="7" t="s">
        <v>53</v>
      </c>
      <c r="D29" s="7"/>
      <c r="E29" s="7"/>
      <c r="F29" s="7"/>
      <c r="G29" s="8">
        <v>20</v>
      </c>
      <c r="H29" s="8">
        <v>112</v>
      </c>
      <c r="I29" s="7"/>
      <c r="J29" s="7"/>
      <c r="K29" s="7" t="s">
        <v>480</v>
      </c>
      <c r="L29" s="7"/>
      <c r="M29" s="24">
        <f t="shared" ref="M29" si="9">SUM(M30:M34)</f>
        <v>16950000</v>
      </c>
      <c r="N29" s="24"/>
      <c r="O29" s="25">
        <f t="shared" si="5"/>
        <v>16950000</v>
      </c>
    </row>
    <row r="30" spans="2:19" ht="16.899999999999999" customHeight="1" x14ac:dyDescent="0.2">
      <c r="B30" s="8" t="s">
        <v>54</v>
      </c>
      <c r="C30" s="8" t="s">
        <v>55</v>
      </c>
      <c r="D30" s="8"/>
      <c r="E30" s="8"/>
      <c r="F30" s="8"/>
      <c r="G30" s="8">
        <v>20</v>
      </c>
      <c r="H30" s="8">
        <v>112</v>
      </c>
      <c r="I30" s="8"/>
      <c r="J30" s="8"/>
      <c r="K30" s="9" t="s">
        <v>481</v>
      </c>
      <c r="L30" s="9" t="s">
        <v>483</v>
      </c>
      <c r="M30" s="25">
        <v>500000</v>
      </c>
      <c r="N30" s="25">
        <v>0</v>
      </c>
      <c r="O30" s="25">
        <f t="shared" si="5"/>
        <v>500000</v>
      </c>
      <c r="R30" s="2"/>
      <c r="S30" s="2"/>
    </row>
    <row r="31" spans="2:19" x14ac:dyDescent="0.2">
      <c r="B31" s="8" t="s">
        <v>56</v>
      </c>
      <c r="C31" s="8" t="s">
        <v>57</v>
      </c>
      <c r="D31" s="8"/>
      <c r="E31" s="8"/>
      <c r="F31" s="8"/>
      <c r="G31" s="8">
        <v>20</v>
      </c>
      <c r="H31" s="8">
        <v>112</v>
      </c>
      <c r="I31" s="8"/>
      <c r="J31" s="8"/>
      <c r="K31" s="9" t="s">
        <v>481</v>
      </c>
      <c r="L31" s="9" t="s">
        <v>482</v>
      </c>
      <c r="M31" s="25">
        <v>2400000</v>
      </c>
      <c r="N31" s="25">
        <v>0</v>
      </c>
      <c r="O31" s="25">
        <f t="shared" si="5"/>
        <v>2400000</v>
      </c>
    </row>
    <row r="32" spans="2:19" ht="16.149999999999999" customHeight="1" x14ac:dyDescent="0.2">
      <c r="B32" s="8" t="s">
        <v>58</v>
      </c>
      <c r="C32" s="8" t="s">
        <v>59</v>
      </c>
      <c r="D32" s="8"/>
      <c r="E32" s="8"/>
      <c r="F32" s="8"/>
      <c r="G32" s="8">
        <v>20</v>
      </c>
      <c r="H32" s="8">
        <v>112</v>
      </c>
      <c r="I32" s="8"/>
      <c r="J32" s="8"/>
      <c r="K32" s="9" t="s">
        <v>481</v>
      </c>
      <c r="L32" s="9" t="s">
        <v>483</v>
      </c>
      <c r="M32" s="25">
        <v>7000000</v>
      </c>
      <c r="N32" s="25">
        <v>0</v>
      </c>
      <c r="O32" s="25">
        <f t="shared" si="5"/>
        <v>7000000</v>
      </c>
    </row>
    <row r="33" spans="2:15" ht="15.6" customHeight="1" x14ac:dyDescent="0.2">
      <c r="B33" s="8" t="s">
        <v>60</v>
      </c>
      <c r="C33" s="8" t="s">
        <v>61</v>
      </c>
      <c r="D33" s="8"/>
      <c r="E33" s="8"/>
      <c r="F33" s="8"/>
      <c r="G33" s="8">
        <v>20</v>
      </c>
      <c r="H33" s="8">
        <v>112</v>
      </c>
      <c r="I33" s="8"/>
      <c r="J33" s="8"/>
      <c r="K33" s="9" t="s">
        <v>481</v>
      </c>
      <c r="L33" s="9" t="s">
        <v>483</v>
      </c>
      <c r="M33" s="25">
        <v>50000</v>
      </c>
      <c r="N33" s="25">
        <v>0</v>
      </c>
      <c r="O33" s="25">
        <f t="shared" si="5"/>
        <v>50000</v>
      </c>
    </row>
    <row r="34" spans="2:15" ht="19.149999999999999" customHeight="1" x14ac:dyDescent="0.2">
      <c r="B34" s="8" t="s">
        <v>62</v>
      </c>
      <c r="C34" s="8" t="s">
        <v>63</v>
      </c>
      <c r="D34" s="8"/>
      <c r="E34" s="8"/>
      <c r="F34" s="8"/>
      <c r="G34" s="8">
        <v>20</v>
      </c>
      <c r="H34" s="8">
        <v>112</v>
      </c>
      <c r="I34" s="8"/>
      <c r="J34" s="8"/>
      <c r="K34" s="9" t="s">
        <v>481</v>
      </c>
      <c r="L34" s="9" t="s">
        <v>483</v>
      </c>
      <c r="M34" s="25">
        <v>7000000</v>
      </c>
      <c r="N34" s="25">
        <v>0</v>
      </c>
      <c r="O34" s="25">
        <f t="shared" si="5"/>
        <v>7000000</v>
      </c>
    </row>
    <row r="35" spans="2:15" hidden="1" x14ac:dyDescent="0.2">
      <c r="B35" s="7" t="s">
        <v>64</v>
      </c>
      <c r="C35" s="7" t="s">
        <v>65</v>
      </c>
      <c r="D35" s="7"/>
      <c r="E35" s="7"/>
      <c r="F35" s="7"/>
      <c r="G35" s="8">
        <v>20</v>
      </c>
      <c r="H35" s="8">
        <v>112</v>
      </c>
      <c r="I35" s="7"/>
      <c r="J35" s="7"/>
      <c r="K35" s="7"/>
      <c r="L35" s="7"/>
      <c r="M35" s="24">
        <f t="shared" ref="M35:M36" si="10">+M36</f>
        <v>200000</v>
      </c>
      <c r="N35" s="24"/>
      <c r="O35" s="25">
        <f t="shared" si="5"/>
        <v>200000</v>
      </c>
    </row>
    <row r="36" spans="2:15" ht="30" hidden="1" x14ac:dyDescent="0.2">
      <c r="B36" s="7" t="s">
        <v>66</v>
      </c>
      <c r="C36" s="7" t="s">
        <v>67</v>
      </c>
      <c r="D36" s="7"/>
      <c r="E36" s="7"/>
      <c r="F36" s="7"/>
      <c r="G36" s="8">
        <v>20</v>
      </c>
      <c r="H36" s="8">
        <v>112</v>
      </c>
      <c r="I36" s="7"/>
      <c r="J36" s="7"/>
      <c r="K36" s="7" t="s">
        <v>480</v>
      </c>
      <c r="L36" s="7"/>
      <c r="M36" s="24">
        <f t="shared" si="10"/>
        <v>200000</v>
      </c>
      <c r="N36" s="24"/>
      <c r="O36" s="25">
        <f t="shared" si="5"/>
        <v>200000</v>
      </c>
    </row>
    <row r="37" spans="2:15" ht="16.899999999999999" customHeight="1" x14ac:dyDescent="0.2">
      <c r="B37" s="8" t="s">
        <v>68</v>
      </c>
      <c r="C37" s="8" t="s">
        <v>69</v>
      </c>
      <c r="D37" s="8"/>
      <c r="E37" s="8"/>
      <c r="F37" s="8"/>
      <c r="G37" s="8">
        <v>20</v>
      </c>
      <c r="H37" s="8">
        <v>112</v>
      </c>
      <c r="I37" s="8"/>
      <c r="J37" s="8"/>
      <c r="K37" s="9" t="s">
        <v>481</v>
      </c>
      <c r="L37" s="9" t="s">
        <v>483</v>
      </c>
      <c r="M37" s="25">
        <v>200000</v>
      </c>
      <c r="N37" s="25">
        <v>0</v>
      </c>
      <c r="O37" s="25">
        <f t="shared" si="5"/>
        <v>200000</v>
      </c>
    </row>
    <row r="38" spans="2:15" hidden="1" x14ac:dyDescent="0.2">
      <c r="B38" s="7" t="s">
        <v>70</v>
      </c>
      <c r="C38" s="7" t="s">
        <v>71</v>
      </c>
      <c r="D38" s="7"/>
      <c r="E38" s="7"/>
      <c r="F38" s="7"/>
      <c r="G38" s="8">
        <v>20</v>
      </c>
      <c r="H38" s="8">
        <v>112</v>
      </c>
      <c r="I38" s="7"/>
      <c r="J38" s="7"/>
      <c r="K38" s="7"/>
      <c r="L38" s="7"/>
      <c r="M38" s="24">
        <f t="shared" ref="M38" si="11">+M39+M41+M43</f>
        <v>17000000</v>
      </c>
      <c r="N38" s="24"/>
      <c r="O38" s="25">
        <f t="shared" si="5"/>
        <v>17000000</v>
      </c>
    </row>
    <row r="39" spans="2:15" ht="30" hidden="1" x14ac:dyDescent="0.2">
      <c r="B39" s="7" t="s">
        <v>72</v>
      </c>
      <c r="C39" s="7" t="s">
        <v>73</v>
      </c>
      <c r="D39" s="7"/>
      <c r="E39" s="7"/>
      <c r="F39" s="7"/>
      <c r="G39" s="8">
        <v>20</v>
      </c>
      <c r="H39" s="8">
        <v>112</v>
      </c>
      <c r="I39" s="7"/>
      <c r="J39" s="7"/>
      <c r="K39" s="7" t="s">
        <v>480</v>
      </c>
      <c r="L39" s="7"/>
      <c r="M39" s="24">
        <f t="shared" ref="M39" si="12">+M40</f>
        <v>7000000</v>
      </c>
      <c r="N39" s="24"/>
      <c r="O39" s="25">
        <f t="shared" si="5"/>
        <v>7000000</v>
      </c>
    </row>
    <row r="40" spans="2:15" x14ac:dyDescent="0.2">
      <c r="B40" s="8" t="s">
        <v>74</v>
      </c>
      <c r="C40" s="8" t="s">
        <v>73</v>
      </c>
      <c r="D40" s="8"/>
      <c r="E40" s="8"/>
      <c r="F40" s="8"/>
      <c r="G40" s="8">
        <v>20</v>
      </c>
      <c r="H40" s="8">
        <v>112</v>
      </c>
      <c r="I40" s="8"/>
      <c r="J40" s="8"/>
      <c r="K40" s="9" t="s">
        <v>481</v>
      </c>
      <c r="L40" s="9" t="s">
        <v>482</v>
      </c>
      <c r="M40" s="25">
        <v>7000000</v>
      </c>
      <c r="N40" s="25">
        <v>0</v>
      </c>
      <c r="O40" s="25">
        <f t="shared" si="5"/>
        <v>7000000</v>
      </c>
    </row>
    <row r="41" spans="2:15" ht="30" hidden="1" x14ac:dyDescent="0.2">
      <c r="B41" s="7" t="s">
        <v>75</v>
      </c>
      <c r="C41" s="7" t="s">
        <v>76</v>
      </c>
      <c r="D41" s="7"/>
      <c r="E41" s="7"/>
      <c r="F41" s="7"/>
      <c r="G41" s="8">
        <v>20</v>
      </c>
      <c r="H41" s="8">
        <v>112</v>
      </c>
      <c r="I41" s="7"/>
      <c r="J41" s="7"/>
      <c r="K41" s="7" t="s">
        <v>480</v>
      </c>
      <c r="L41" s="7"/>
      <c r="M41" s="24">
        <f t="shared" ref="M41" si="13">+M42</f>
        <v>7000000</v>
      </c>
      <c r="N41" s="24"/>
      <c r="O41" s="25">
        <f t="shared" si="5"/>
        <v>7000000</v>
      </c>
    </row>
    <row r="42" spans="2:15" x14ac:dyDescent="0.2">
      <c r="B42" s="8" t="s">
        <v>77</v>
      </c>
      <c r="C42" s="8" t="s">
        <v>76</v>
      </c>
      <c r="D42" s="8"/>
      <c r="E42" s="8"/>
      <c r="F42" s="8"/>
      <c r="G42" s="8">
        <v>20</v>
      </c>
      <c r="H42" s="8">
        <v>112</v>
      </c>
      <c r="I42" s="8"/>
      <c r="J42" s="8"/>
      <c r="K42" s="9" t="s">
        <v>481</v>
      </c>
      <c r="L42" s="9" t="s">
        <v>482</v>
      </c>
      <c r="M42" s="25">
        <v>7000000</v>
      </c>
      <c r="N42" s="25">
        <v>0</v>
      </c>
      <c r="O42" s="25">
        <f t="shared" si="5"/>
        <v>7000000</v>
      </c>
    </row>
    <row r="43" spans="2:15" ht="30" hidden="1" x14ac:dyDescent="0.2">
      <c r="B43" s="7" t="s">
        <v>78</v>
      </c>
      <c r="C43" s="7" t="s">
        <v>79</v>
      </c>
      <c r="D43" s="7"/>
      <c r="E43" s="7"/>
      <c r="F43" s="7"/>
      <c r="G43" s="8">
        <v>20</v>
      </c>
      <c r="H43" s="8">
        <v>112</v>
      </c>
      <c r="I43" s="7"/>
      <c r="J43" s="7"/>
      <c r="K43" s="7" t="s">
        <v>480</v>
      </c>
      <c r="L43" s="7"/>
      <c r="M43" s="24">
        <f t="shared" ref="M43" si="14">+M44</f>
        <v>3000000</v>
      </c>
      <c r="N43" s="24"/>
      <c r="O43" s="25">
        <f t="shared" si="5"/>
        <v>3000000</v>
      </c>
    </row>
    <row r="44" spans="2:15" x14ac:dyDescent="0.2">
      <c r="B44" s="8" t="s">
        <v>80</v>
      </c>
      <c r="C44" s="8" t="s">
        <v>79</v>
      </c>
      <c r="D44" s="8"/>
      <c r="E44" s="8"/>
      <c r="F44" s="8"/>
      <c r="G44" s="8">
        <v>20</v>
      </c>
      <c r="H44" s="8">
        <v>112</v>
      </c>
      <c r="I44" s="8"/>
      <c r="J44" s="8"/>
      <c r="K44" s="9" t="s">
        <v>481</v>
      </c>
      <c r="L44" s="9" t="s">
        <v>482</v>
      </c>
      <c r="M44" s="25">
        <v>3000000</v>
      </c>
      <c r="N44" s="25">
        <v>0</v>
      </c>
      <c r="O44" s="25">
        <f t="shared" si="5"/>
        <v>3000000</v>
      </c>
    </row>
    <row r="45" spans="2:15" x14ac:dyDescent="0.2">
      <c r="B45" s="6">
        <v>2.2000000000000002</v>
      </c>
      <c r="C45" s="7" t="s">
        <v>81</v>
      </c>
      <c r="D45" s="6"/>
      <c r="E45" s="6"/>
      <c r="F45" s="6"/>
      <c r="G45" s="8">
        <v>20</v>
      </c>
      <c r="H45" s="8">
        <v>112</v>
      </c>
      <c r="I45" s="6"/>
      <c r="J45" s="6"/>
      <c r="K45" s="6"/>
      <c r="L45" s="6"/>
      <c r="M45" s="24">
        <f t="shared" ref="M45:O45" si="15">+M66+M71+M80+M87+M92+M106+M123+M46+M61+M55+M57+M59</f>
        <v>319391313</v>
      </c>
      <c r="N45" s="24">
        <f t="shared" si="15"/>
        <v>0</v>
      </c>
      <c r="O45" s="24">
        <f t="shared" si="15"/>
        <v>319391313</v>
      </c>
    </row>
    <row r="46" spans="2:15" hidden="1" x14ac:dyDescent="0.2">
      <c r="B46" s="7" t="s">
        <v>82</v>
      </c>
      <c r="C46" s="7" t="s">
        <v>83</v>
      </c>
      <c r="D46" s="7"/>
      <c r="E46" s="7"/>
      <c r="F46" s="7"/>
      <c r="G46" s="8">
        <v>20</v>
      </c>
      <c r="H46" s="8">
        <v>112</v>
      </c>
      <c r="I46" s="7"/>
      <c r="J46" s="7"/>
      <c r="K46" s="7"/>
      <c r="L46" s="7"/>
      <c r="M46" s="24">
        <f t="shared" ref="M46:O46" si="16">+M47+M49+M51+M53</f>
        <v>3200000</v>
      </c>
      <c r="N46" s="24">
        <f t="shared" si="16"/>
        <v>0</v>
      </c>
      <c r="O46" s="24">
        <f t="shared" si="16"/>
        <v>3200000</v>
      </c>
    </row>
    <row r="47" spans="2:15" ht="30" hidden="1" x14ac:dyDescent="0.2">
      <c r="B47" s="7" t="s">
        <v>84</v>
      </c>
      <c r="C47" s="7" t="s">
        <v>85</v>
      </c>
      <c r="D47" s="7"/>
      <c r="E47" s="7"/>
      <c r="F47" s="7"/>
      <c r="G47" s="8">
        <v>20</v>
      </c>
      <c r="H47" s="8">
        <v>112</v>
      </c>
      <c r="I47" s="7"/>
      <c r="J47" s="7"/>
      <c r="K47" s="7" t="s">
        <v>480</v>
      </c>
      <c r="L47" s="7"/>
      <c r="M47" s="24">
        <f t="shared" ref="M47:O47" si="17">+M48</f>
        <v>100000</v>
      </c>
      <c r="N47" s="24">
        <f t="shared" si="17"/>
        <v>0</v>
      </c>
      <c r="O47" s="24">
        <f t="shared" si="17"/>
        <v>100000</v>
      </c>
    </row>
    <row r="48" spans="2:15" x14ac:dyDescent="0.2">
      <c r="B48" s="8" t="s">
        <v>86</v>
      </c>
      <c r="C48" s="8" t="s">
        <v>85</v>
      </c>
      <c r="D48" s="8"/>
      <c r="E48" s="8"/>
      <c r="F48" s="8"/>
      <c r="G48" s="8">
        <v>20</v>
      </c>
      <c r="H48" s="8">
        <v>112</v>
      </c>
      <c r="I48" s="8"/>
      <c r="J48" s="8"/>
      <c r="K48" s="9" t="s">
        <v>481</v>
      </c>
      <c r="L48" s="9" t="s">
        <v>482</v>
      </c>
      <c r="M48" s="25">
        <v>100000</v>
      </c>
      <c r="N48" s="25">
        <v>0</v>
      </c>
      <c r="O48" s="25">
        <f t="shared" ref="O48:O111" si="18">+M48+N48</f>
        <v>100000</v>
      </c>
    </row>
    <row r="49" spans="2:15" ht="30" hidden="1" x14ac:dyDescent="0.2">
      <c r="B49" s="7" t="s">
        <v>87</v>
      </c>
      <c r="C49" s="7" t="s">
        <v>88</v>
      </c>
      <c r="D49" s="7"/>
      <c r="E49" s="7"/>
      <c r="F49" s="7"/>
      <c r="G49" s="8">
        <v>20</v>
      </c>
      <c r="H49" s="8">
        <v>112</v>
      </c>
      <c r="I49" s="7"/>
      <c r="J49" s="7"/>
      <c r="K49" s="7" t="s">
        <v>480</v>
      </c>
      <c r="L49" s="7"/>
      <c r="M49" s="24">
        <f t="shared" ref="M49" si="19">+M50</f>
        <v>2500000</v>
      </c>
      <c r="N49" s="24"/>
      <c r="O49" s="25">
        <f t="shared" si="18"/>
        <v>2500000</v>
      </c>
    </row>
    <row r="50" spans="2:15" x14ac:dyDescent="0.2">
      <c r="B50" s="8" t="s">
        <v>89</v>
      </c>
      <c r="C50" s="8" t="s">
        <v>88</v>
      </c>
      <c r="D50" s="8"/>
      <c r="E50" s="8"/>
      <c r="F50" s="8"/>
      <c r="G50" s="8">
        <v>20</v>
      </c>
      <c r="H50" s="8">
        <v>112</v>
      </c>
      <c r="I50" s="8"/>
      <c r="J50" s="8"/>
      <c r="K50" s="9" t="s">
        <v>481</v>
      </c>
      <c r="L50" s="9" t="s">
        <v>482</v>
      </c>
      <c r="M50" s="25">
        <v>2500000</v>
      </c>
      <c r="N50" s="25">
        <v>0</v>
      </c>
      <c r="O50" s="25">
        <f t="shared" si="18"/>
        <v>2500000</v>
      </c>
    </row>
    <row r="51" spans="2:15" ht="30" hidden="1" x14ac:dyDescent="0.2">
      <c r="B51" s="7" t="s">
        <v>90</v>
      </c>
      <c r="C51" s="7" t="s">
        <v>91</v>
      </c>
      <c r="D51" s="7"/>
      <c r="E51" s="7"/>
      <c r="F51" s="7"/>
      <c r="G51" s="8">
        <v>20</v>
      </c>
      <c r="H51" s="8">
        <v>112</v>
      </c>
      <c r="I51" s="7"/>
      <c r="J51" s="7"/>
      <c r="K51" s="7" t="s">
        <v>480</v>
      </c>
      <c r="L51" s="7"/>
      <c r="M51" s="24">
        <f t="shared" ref="M51" si="20">+M52</f>
        <v>100000</v>
      </c>
      <c r="N51" s="24"/>
      <c r="O51" s="25">
        <f t="shared" si="18"/>
        <v>100000</v>
      </c>
    </row>
    <row r="52" spans="2:15" x14ac:dyDescent="0.2">
      <c r="B52" s="8" t="s">
        <v>92</v>
      </c>
      <c r="C52" s="8" t="s">
        <v>91</v>
      </c>
      <c r="D52" s="8"/>
      <c r="E52" s="8"/>
      <c r="F52" s="8"/>
      <c r="G52" s="8">
        <v>20</v>
      </c>
      <c r="H52" s="8">
        <v>112</v>
      </c>
      <c r="I52" s="8"/>
      <c r="J52" s="8"/>
      <c r="K52" s="9" t="s">
        <v>481</v>
      </c>
      <c r="L52" s="9" t="s">
        <v>482</v>
      </c>
      <c r="M52" s="25">
        <v>100000</v>
      </c>
      <c r="N52" s="25">
        <v>0</v>
      </c>
      <c r="O52" s="25">
        <f t="shared" si="18"/>
        <v>100000</v>
      </c>
    </row>
    <row r="53" spans="2:15" ht="30" hidden="1" x14ac:dyDescent="0.2">
      <c r="B53" s="7" t="s">
        <v>93</v>
      </c>
      <c r="C53" s="7" t="s">
        <v>94</v>
      </c>
      <c r="D53" s="7"/>
      <c r="E53" s="7"/>
      <c r="F53" s="7"/>
      <c r="G53" s="8">
        <v>20</v>
      </c>
      <c r="H53" s="8">
        <v>112</v>
      </c>
      <c r="I53" s="7"/>
      <c r="J53" s="7"/>
      <c r="K53" s="7" t="s">
        <v>480</v>
      </c>
      <c r="L53" s="7"/>
      <c r="M53" s="24">
        <f t="shared" ref="M53" si="21">+M54</f>
        <v>500000</v>
      </c>
      <c r="N53" s="24"/>
      <c r="O53" s="25">
        <f t="shared" si="18"/>
        <v>500000</v>
      </c>
    </row>
    <row r="54" spans="2:15" x14ac:dyDescent="0.2">
      <c r="B54" s="8" t="s">
        <v>95</v>
      </c>
      <c r="C54" s="8" t="s">
        <v>94</v>
      </c>
      <c r="D54" s="8"/>
      <c r="E54" s="8"/>
      <c r="F54" s="8"/>
      <c r="G54" s="8">
        <v>20</v>
      </c>
      <c r="H54" s="8">
        <v>112</v>
      </c>
      <c r="I54" s="8"/>
      <c r="J54" s="8"/>
      <c r="K54" s="9" t="s">
        <v>481</v>
      </c>
      <c r="L54" s="9" t="s">
        <v>482</v>
      </c>
      <c r="M54" s="25">
        <v>500000</v>
      </c>
      <c r="N54" s="25">
        <v>0</v>
      </c>
      <c r="O54" s="25">
        <f t="shared" si="18"/>
        <v>500000</v>
      </c>
    </row>
    <row r="55" spans="2:15" ht="30" hidden="1" x14ac:dyDescent="0.2">
      <c r="B55" s="7" t="s">
        <v>2</v>
      </c>
      <c r="C55" s="7" t="s">
        <v>8</v>
      </c>
      <c r="D55" s="7"/>
      <c r="E55" s="7"/>
      <c r="F55" s="7"/>
      <c r="G55" s="8">
        <v>20</v>
      </c>
      <c r="H55" s="8">
        <v>112</v>
      </c>
      <c r="I55" s="7"/>
      <c r="J55" s="7"/>
      <c r="K55" s="7" t="s">
        <v>480</v>
      </c>
      <c r="L55" s="7"/>
      <c r="M55" s="24">
        <f t="shared" ref="M55" si="22">+M56</f>
        <v>1500000</v>
      </c>
      <c r="N55" s="24"/>
      <c r="O55" s="25">
        <f t="shared" si="18"/>
        <v>1500000</v>
      </c>
    </row>
    <row r="56" spans="2:15" x14ac:dyDescent="0.2">
      <c r="B56" s="8" t="s">
        <v>5</v>
      </c>
      <c r="C56" s="8" t="s">
        <v>9</v>
      </c>
      <c r="D56" s="8"/>
      <c r="E56" s="8"/>
      <c r="F56" s="8"/>
      <c r="G56" s="8">
        <v>20</v>
      </c>
      <c r="H56" s="8">
        <v>112</v>
      </c>
      <c r="I56" s="8"/>
      <c r="J56" s="8"/>
      <c r="K56" s="9" t="s">
        <v>481</v>
      </c>
      <c r="L56" s="9" t="s">
        <v>482</v>
      </c>
      <c r="M56" s="25">
        <v>1500000</v>
      </c>
      <c r="N56" s="25">
        <v>-1400000</v>
      </c>
      <c r="O56" s="25">
        <f t="shared" si="18"/>
        <v>100000</v>
      </c>
    </row>
    <row r="57" spans="2:15" ht="30" hidden="1" x14ac:dyDescent="0.2">
      <c r="B57" s="7" t="s">
        <v>3</v>
      </c>
      <c r="C57" s="7" t="s">
        <v>10</v>
      </c>
      <c r="D57" s="7"/>
      <c r="E57" s="7"/>
      <c r="F57" s="7"/>
      <c r="G57" s="8">
        <v>20</v>
      </c>
      <c r="H57" s="8">
        <v>112</v>
      </c>
      <c r="I57" s="7"/>
      <c r="J57" s="7"/>
      <c r="K57" s="7" t="s">
        <v>480</v>
      </c>
      <c r="L57" s="7"/>
      <c r="M57" s="24">
        <f t="shared" ref="M57" si="23">+M58</f>
        <v>400000</v>
      </c>
      <c r="N57" s="24"/>
      <c r="O57" s="25">
        <f t="shared" si="18"/>
        <v>400000</v>
      </c>
    </row>
    <row r="58" spans="2:15" x14ac:dyDescent="0.2">
      <c r="B58" s="8" t="s">
        <v>6</v>
      </c>
      <c r="C58" s="8" t="s">
        <v>11</v>
      </c>
      <c r="D58" s="8"/>
      <c r="E58" s="8"/>
      <c r="F58" s="8"/>
      <c r="G58" s="8">
        <v>20</v>
      </c>
      <c r="H58" s="8">
        <v>112</v>
      </c>
      <c r="I58" s="8"/>
      <c r="J58" s="8"/>
      <c r="K58" s="9" t="s">
        <v>481</v>
      </c>
      <c r="L58" s="9" t="s">
        <v>482</v>
      </c>
      <c r="M58" s="25">
        <v>400000</v>
      </c>
      <c r="N58" s="25">
        <v>-350000</v>
      </c>
      <c r="O58" s="25">
        <f t="shared" si="18"/>
        <v>50000</v>
      </c>
    </row>
    <row r="59" spans="2:15" ht="30" hidden="1" x14ac:dyDescent="0.2">
      <c r="B59" s="7" t="s">
        <v>4</v>
      </c>
      <c r="C59" s="7" t="s">
        <v>12</v>
      </c>
      <c r="D59" s="7"/>
      <c r="E59" s="7"/>
      <c r="F59" s="7"/>
      <c r="G59" s="8">
        <v>20</v>
      </c>
      <c r="H59" s="8">
        <v>112</v>
      </c>
      <c r="I59" s="7"/>
      <c r="J59" s="7"/>
      <c r="K59" s="7" t="s">
        <v>480</v>
      </c>
      <c r="L59" s="7"/>
      <c r="M59" s="24">
        <f t="shared" ref="M59" si="24">+M60</f>
        <v>150000</v>
      </c>
      <c r="N59" s="24"/>
      <c r="O59" s="25">
        <f t="shared" si="18"/>
        <v>150000</v>
      </c>
    </row>
    <row r="60" spans="2:15" x14ac:dyDescent="0.2">
      <c r="B60" s="8" t="s">
        <v>7</v>
      </c>
      <c r="C60" s="8" t="s">
        <v>12</v>
      </c>
      <c r="D60" s="8"/>
      <c r="E60" s="8"/>
      <c r="F60" s="8"/>
      <c r="G60" s="8">
        <v>20</v>
      </c>
      <c r="H60" s="8">
        <v>112</v>
      </c>
      <c r="I60" s="8"/>
      <c r="J60" s="8"/>
      <c r="K60" s="9" t="s">
        <v>481</v>
      </c>
      <c r="L60" s="9" t="s">
        <v>482</v>
      </c>
      <c r="M60" s="25">
        <v>150000</v>
      </c>
      <c r="N60" s="25">
        <v>-25000</v>
      </c>
      <c r="O60" s="25">
        <f t="shared" si="18"/>
        <v>125000</v>
      </c>
    </row>
    <row r="61" spans="2:15" hidden="1" x14ac:dyDescent="0.2">
      <c r="B61" s="7" t="s">
        <v>96</v>
      </c>
      <c r="C61" s="7" t="s">
        <v>97</v>
      </c>
      <c r="D61" s="7"/>
      <c r="E61" s="7"/>
      <c r="F61" s="7"/>
      <c r="G61" s="8">
        <v>20</v>
      </c>
      <c r="H61" s="8">
        <v>112</v>
      </c>
      <c r="I61" s="77" t="s">
        <v>484</v>
      </c>
      <c r="J61" s="7"/>
      <c r="K61" s="7"/>
      <c r="L61" s="7"/>
      <c r="M61" s="24">
        <f t="shared" ref="M61" si="25">+M62+M64</f>
        <v>1500000</v>
      </c>
      <c r="N61" s="24"/>
      <c r="O61" s="25">
        <f t="shared" si="18"/>
        <v>1500000</v>
      </c>
    </row>
    <row r="62" spans="2:15" ht="30" hidden="1" x14ac:dyDescent="0.2">
      <c r="B62" s="7" t="s">
        <v>98</v>
      </c>
      <c r="C62" s="7" t="s">
        <v>99</v>
      </c>
      <c r="D62" s="7"/>
      <c r="E62" s="7"/>
      <c r="F62" s="7"/>
      <c r="G62" s="8">
        <v>20</v>
      </c>
      <c r="H62" s="8">
        <v>112</v>
      </c>
      <c r="I62" s="77"/>
      <c r="J62" s="7"/>
      <c r="K62" s="7" t="s">
        <v>480</v>
      </c>
      <c r="L62" s="7"/>
      <c r="M62" s="24">
        <f t="shared" ref="M62" si="26">+M63</f>
        <v>500000</v>
      </c>
      <c r="N62" s="24"/>
      <c r="O62" s="25">
        <f t="shared" si="18"/>
        <v>500000</v>
      </c>
    </row>
    <row r="63" spans="2:15" ht="16.149999999999999" customHeight="1" x14ac:dyDescent="0.2">
      <c r="B63" s="8" t="s">
        <v>100</v>
      </c>
      <c r="C63" s="8" t="s">
        <v>99</v>
      </c>
      <c r="D63" s="8"/>
      <c r="E63" s="8"/>
      <c r="F63" s="8"/>
      <c r="G63" s="8">
        <v>20</v>
      </c>
      <c r="H63" s="8">
        <v>112</v>
      </c>
      <c r="I63" s="8"/>
      <c r="J63" s="8"/>
      <c r="K63" s="9" t="s">
        <v>481</v>
      </c>
      <c r="L63" s="9" t="s">
        <v>483</v>
      </c>
      <c r="M63" s="25">
        <v>500000</v>
      </c>
      <c r="N63" s="25">
        <v>0</v>
      </c>
      <c r="O63" s="25">
        <f t="shared" si="18"/>
        <v>500000</v>
      </c>
    </row>
    <row r="64" spans="2:15" ht="30" hidden="1" x14ac:dyDescent="0.2">
      <c r="B64" s="7" t="s">
        <v>101</v>
      </c>
      <c r="C64" s="7" t="s">
        <v>102</v>
      </c>
      <c r="D64" s="7"/>
      <c r="E64" s="7"/>
      <c r="F64" s="7"/>
      <c r="G64" s="8">
        <v>20</v>
      </c>
      <c r="H64" s="8">
        <v>112</v>
      </c>
      <c r="I64" s="7"/>
      <c r="J64" s="7"/>
      <c r="K64" s="7" t="s">
        <v>480</v>
      </c>
      <c r="L64" s="7"/>
      <c r="M64" s="24">
        <f t="shared" ref="M64" si="27">+M65</f>
        <v>1000000</v>
      </c>
      <c r="N64" s="24"/>
      <c r="O64" s="25">
        <f t="shared" si="18"/>
        <v>1000000</v>
      </c>
    </row>
    <row r="65" spans="2:15" ht="18" customHeight="1" x14ac:dyDescent="0.2">
      <c r="B65" s="8" t="s">
        <v>103</v>
      </c>
      <c r="C65" s="8" t="s">
        <v>102</v>
      </c>
      <c r="D65" s="8"/>
      <c r="E65" s="8"/>
      <c r="F65" s="8"/>
      <c r="G65" s="8">
        <v>20</v>
      </c>
      <c r="H65" s="8">
        <v>112</v>
      </c>
      <c r="I65" s="8"/>
      <c r="J65" s="8"/>
      <c r="K65" s="9" t="s">
        <v>481</v>
      </c>
      <c r="L65" s="9" t="s">
        <v>483</v>
      </c>
      <c r="M65" s="25">
        <v>1000000</v>
      </c>
      <c r="N65" s="25">
        <v>0</v>
      </c>
      <c r="O65" s="25">
        <f t="shared" si="18"/>
        <v>1000000</v>
      </c>
    </row>
    <row r="66" spans="2:15" hidden="1" x14ac:dyDescent="0.2">
      <c r="B66" s="7" t="s">
        <v>104</v>
      </c>
      <c r="C66" s="7" t="s">
        <v>105</v>
      </c>
      <c r="D66" s="7"/>
      <c r="E66" s="7"/>
      <c r="F66" s="7"/>
      <c r="G66" s="8">
        <v>20</v>
      </c>
      <c r="H66" s="8">
        <v>112</v>
      </c>
      <c r="I66" s="77" t="s">
        <v>485</v>
      </c>
      <c r="J66" s="7"/>
      <c r="K66" s="7"/>
      <c r="L66" s="7"/>
      <c r="M66" s="24">
        <f t="shared" ref="M66" si="28">+M67+M69</f>
        <v>15050000</v>
      </c>
      <c r="N66" s="24"/>
      <c r="O66" s="25">
        <f t="shared" si="18"/>
        <v>15050000</v>
      </c>
    </row>
    <row r="67" spans="2:15" ht="30" hidden="1" x14ac:dyDescent="0.2">
      <c r="B67" s="7" t="s">
        <v>106</v>
      </c>
      <c r="C67" s="7" t="s">
        <v>107</v>
      </c>
      <c r="D67" s="7"/>
      <c r="E67" s="7"/>
      <c r="F67" s="7"/>
      <c r="G67" s="8">
        <v>20</v>
      </c>
      <c r="H67" s="8">
        <v>112</v>
      </c>
      <c r="I67" s="77"/>
      <c r="J67" s="7"/>
      <c r="K67" s="7" t="s">
        <v>480</v>
      </c>
      <c r="L67" s="7"/>
      <c r="M67" s="24">
        <f t="shared" ref="M67" si="29">+M68</f>
        <v>15000000</v>
      </c>
      <c r="N67" s="24"/>
      <c r="O67" s="25">
        <f t="shared" si="18"/>
        <v>15000000</v>
      </c>
    </row>
    <row r="68" spans="2:15" x14ac:dyDescent="0.2">
      <c r="B68" s="8" t="s">
        <v>108</v>
      </c>
      <c r="C68" s="8" t="s">
        <v>107</v>
      </c>
      <c r="D68" s="8"/>
      <c r="E68" s="8"/>
      <c r="F68" s="8"/>
      <c r="G68" s="8">
        <v>20</v>
      </c>
      <c r="H68" s="8">
        <v>112</v>
      </c>
      <c r="I68" s="8"/>
      <c r="J68" s="8"/>
      <c r="K68" s="9" t="s">
        <v>481</v>
      </c>
      <c r="L68" s="9" t="s">
        <v>482</v>
      </c>
      <c r="M68" s="25">
        <v>15000000</v>
      </c>
      <c r="N68" s="25">
        <v>0</v>
      </c>
      <c r="O68" s="25">
        <f t="shared" si="18"/>
        <v>15000000</v>
      </c>
    </row>
    <row r="69" spans="2:15" ht="30" hidden="1" x14ac:dyDescent="0.2">
      <c r="B69" s="7" t="s">
        <v>109</v>
      </c>
      <c r="C69" s="7" t="s">
        <v>110</v>
      </c>
      <c r="D69" s="7"/>
      <c r="E69" s="7"/>
      <c r="F69" s="7"/>
      <c r="G69" s="8">
        <v>20</v>
      </c>
      <c r="H69" s="8">
        <v>112</v>
      </c>
      <c r="I69" s="7"/>
      <c r="J69" s="7"/>
      <c r="K69" s="7" t="s">
        <v>480</v>
      </c>
      <c r="L69" s="7"/>
      <c r="M69" s="24">
        <f t="shared" ref="M69" si="30">+M70</f>
        <v>50000</v>
      </c>
      <c r="N69" s="24"/>
      <c r="O69" s="25">
        <f t="shared" si="18"/>
        <v>50000</v>
      </c>
    </row>
    <row r="70" spans="2:15" ht="18" customHeight="1" x14ac:dyDescent="0.2">
      <c r="B70" s="8" t="s">
        <v>111</v>
      </c>
      <c r="C70" s="8" t="s">
        <v>112</v>
      </c>
      <c r="D70" s="8"/>
      <c r="E70" s="8"/>
      <c r="F70" s="8"/>
      <c r="G70" s="8">
        <v>20</v>
      </c>
      <c r="H70" s="8">
        <v>112</v>
      </c>
      <c r="I70" s="8"/>
      <c r="J70" s="8"/>
      <c r="K70" s="9" t="s">
        <v>481</v>
      </c>
      <c r="L70" s="9" t="s">
        <v>483</v>
      </c>
      <c r="M70" s="25">
        <v>50000</v>
      </c>
      <c r="N70" s="25">
        <v>0</v>
      </c>
      <c r="O70" s="25">
        <f t="shared" si="18"/>
        <v>50000</v>
      </c>
    </row>
    <row r="71" spans="2:15" hidden="1" x14ac:dyDescent="0.2">
      <c r="B71" s="7" t="s">
        <v>113</v>
      </c>
      <c r="C71" s="7" t="s">
        <v>114</v>
      </c>
      <c r="D71" s="7"/>
      <c r="E71" s="7"/>
      <c r="F71" s="7"/>
      <c r="G71" s="8">
        <v>20</v>
      </c>
      <c r="H71" s="8">
        <v>112</v>
      </c>
      <c r="I71" s="7"/>
      <c r="J71" s="7"/>
      <c r="K71" s="7"/>
      <c r="L71" s="7"/>
      <c r="M71" s="24">
        <f t="shared" ref="M71" si="31">+M72+M74+M76+M78</f>
        <v>1880000</v>
      </c>
      <c r="N71" s="24"/>
      <c r="O71" s="25">
        <f t="shared" si="18"/>
        <v>1880000</v>
      </c>
    </row>
    <row r="72" spans="2:15" ht="30" hidden="1" x14ac:dyDescent="0.2">
      <c r="B72" s="7" t="s">
        <v>115</v>
      </c>
      <c r="C72" s="7" t="s">
        <v>116</v>
      </c>
      <c r="D72" s="7"/>
      <c r="E72" s="7"/>
      <c r="F72" s="7"/>
      <c r="G72" s="8">
        <v>20</v>
      </c>
      <c r="H72" s="8">
        <v>112</v>
      </c>
      <c r="I72" s="7"/>
      <c r="J72" s="7"/>
      <c r="K72" s="7" t="s">
        <v>480</v>
      </c>
      <c r="L72" s="7"/>
      <c r="M72" s="24">
        <f t="shared" ref="M72" si="32">+M73</f>
        <v>600000</v>
      </c>
      <c r="N72" s="24"/>
      <c r="O72" s="25">
        <f t="shared" si="18"/>
        <v>600000</v>
      </c>
    </row>
    <row r="73" spans="2:15" x14ac:dyDescent="0.2">
      <c r="B73" s="8" t="s">
        <v>117</v>
      </c>
      <c r="C73" s="8" t="s">
        <v>116</v>
      </c>
      <c r="D73" s="8"/>
      <c r="E73" s="8"/>
      <c r="F73" s="8"/>
      <c r="G73" s="8">
        <v>20</v>
      </c>
      <c r="H73" s="8">
        <v>112</v>
      </c>
      <c r="I73" s="8"/>
      <c r="J73" s="8"/>
      <c r="K73" s="9" t="s">
        <v>481</v>
      </c>
      <c r="L73" s="9" t="s">
        <v>482</v>
      </c>
      <c r="M73" s="25">
        <v>600000</v>
      </c>
      <c r="N73" s="25">
        <v>0</v>
      </c>
      <c r="O73" s="25">
        <f t="shared" si="18"/>
        <v>600000</v>
      </c>
    </row>
    <row r="74" spans="2:15" ht="30" hidden="1" x14ac:dyDescent="0.2">
      <c r="B74" s="7" t="s">
        <v>118</v>
      </c>
      <c r="C74" s="7" t="s">
        <v>119</v>
      </c>
      <c r="D74" s="7"/>
      <c r="E74" s="7"/>
      <c r="F74" s="7"/>
      <c r="G74" s="8">
        <v>20</v>
      </c>
      <c r="H74" s="8">
        <v>112</v>
      </c>
      <c r="I74" s="7"/>
      <c r="J74" s="7"/>
      <c r="K74" s="7" t="s">
        <v>480</v>
      </c>
      <c r="L74" s="7"/>
      <c r="M74" s="24">
        <f t="shared" ref="M74" si="33">+M75</f>
        <v>250000</v>
      </c>
      <c r="N74" s="24"/>
      <c r="O74" s="25">
        <f t="shared" si="18"/>
        <v>250000</v>
      </c>
    </row>
    <row r="75" spans="2:15" ht="17.45" customHeight="1" x14ac:dyDescent="0.2">
      <c r="B75" s="8" t="s">
        <v>120</v>
      </c>
      <c r="C75" s="8" t="s">
        <v>119</v>
      </c>
      <c r="D75" s="8"/>
      <c r="E75" s="8"/>
      <c r="F75" s="8"/>
      <c r="G75" s="8">
        <v>20</v>
      </c>
      <c r="H75" s="8">
        <v>112</v>
      </c>
      <c r="I75" s="8"/>
      <c r="J75" s="8"/>
      <c r="K75" s="9" t="s">
        <v>481</v>
      </c>
      <c r="L75" s="9" t="s">
        <v>483</v>
      </c>
      <c r="M75" s="25">
        <v>250000</v>
      </c>
      <c r="N75" s="25">
        <v>0</v>
      </c>
      <c r="O75" s="25">
        <f t="shared" si="18"/>
        <v>250000</v>
      </c>
    </row>
    <row r="76" spans="2:15" ht="30" hidden="1" x14ac:dyDescent="0.2">
      <c r="B76" s="7" t="s">
        <v>121</v>
      </c>
      <c r="C76" s="7" t="s">
        <v>122</v>
      </c>
      <c r="D76" s="7"/>
      <c r="E76" s="7"/>
      <c r="F76" s="7"/>
      <c r="G76" s="8">
        <v>20</v>
      </c>
      <c r="H76" s="8">
        <v>112</v>
      </c>
      <c r="I76" s="7"/>
      <c r="J76" s="7"/>
      <c r="K76" s="7" t="s">
        <v>480</v>
      </c>
      <c r="L76" s="7"/>
      <c r="M76" s="24">
        <f t="shared" ref="M76" si="34">+M77</f>
        <v>30000</v>
      </c>
      <c r="N76" s="24"/>
      <c r="O76" s="25">
        <f t="shared" si="18"/>
        <v>30000</v>
      </c>
    </row>
    <row r="77" spans="2:15" ht="16.899999999999999" customHeight="1" x14ac:dyDescent="0.2">
      <c r="B77" s="8" t="s">
        <v>123</v>
      </c>
      <c r="C77" s="8" t="s">
        <v>122</v>
      </c>
      <c r="D77" s="8"/>
      <c r="E77" s="8"/>
      <c r="F77" s="8"/>
      <c r="G77" s="8">
        <v>20</v>
      </c>
      <c r="H77" s="8">
        <v>112</v>
      </c>
      <c r="I77" s="8"/>
      <c r="J77" s="8"/>
      <c r="K77" s="9" t="s">
        <v>481</v>
      </c>
      <c r="L77" s="9" t="s">
        <v>483</v>
      </c>
      <c r="M77" s="25">
        <v>30000</v>
      </c>
      <c r="N77" s="25">
        <v>0</v>
      </c>
      <c r="O77" s="25">
        <f t="shared" si="18"/>
        <v>30000</v>
      </c>
    </row>
    <row r="78" spans="2:15" ht="30" hidden="1" x14ac:dyDescent="0.2">
      <c r="B78" s="7" t="s">
        <v>124</v>
      </c>
      <c r="C78" s="7" t="s">
        <v>125</v>
      </c>
      <c r="D78" s="7"/>
      <c r="E78" s="7"/>
      <c r="F78" s="7"/>
      <c r="G78" s="8">
        <v>20</v>
      </c>
      <c r="H78" s="8">
        <v>112</v>
      </c>
      <c r="I78" s="7"/>
      <c r="J78" s="7"/>
      <c r="K78" s="7" t="s">
        <v>480</v>
      </c>
      <c r="L78" s="7"/>
      <c r="M78" s="24">
        <f t="shared" ref="M78" si="35">+M79</f>
        <v>1000000</v>
      </c>
      <c r="N78" s="24"/>
      <c r="O78" s="25">
        <f t="shared" si="18"/>
        <v>1000000</v>
      </c>
    </row>
    <row r="79" spans="2:15" ht="17.45" customHeight="1" x14ac:dyDescent="0.2">
      <c r="B79" s="8" t="s">
        <v>126</v>
      </c>
      <c r="C79" s="8" t="s">
        <v>125</v>
      </c>
      <c r="D79" s="8"/>
      <c r="E79" s="8"/>
      <c r="F79" s="8"/>
      <c r="G79" s="8">
        <v>20</v>
      </c>
      <c r="H79" s="8">
        <v>112</v>
      </c>
      <c r="I79" s="8"/>
      <c r="J79" s="8"/>
      <c r="K79" s="9" t="s">
        <v>481</v>
      </c>
      <c r="L79" s="9" t="s">
        <v>483</v>
      </c>
      <c r="M79" s="25">
        <v>1000000</v>
      </c>
      <c r="N79" s="25">
        <v>0</v>
      </c>
      <c r="O79" s="25">
        <f t="shared" si="18"/>
        <v>1000000</v>
      </c>
    </row>
    <row r="80" spans="2:15" hidden="1" x14ac:dyDescent="0.2">
      <c r="B80" s="7" t="s">
        <v>127</v>
      </c>
      <c r="C80" s="7" t="s">
        <v>128</v>
      </c>
      <c r="D80" s="7"/>
      <c r="E80" s="7"/>
      <c r="F80" s="7"/>
      <c r="G80" s="8">
        <v>20</v>
      </c>
      <c r="H80" s="8">
        <v>112</v>
      </c>
      <c r="I80" s="7"/>
      <c r="J80" s="7"/>
      <c r="K80" s="7"/>
      <c r="L80" s="7"/>
      <c r="M80" s="24">
        <f t="shared" ref="M80" si="36">+M81+M83+M85</f>
        <v>7300000</v>
      </c>
      <c r="N80" s="24"/>
      <c r="O80" s="25">
        <f t="shared" si="18"/>
        <v>7300000</v>
      </c>
    </row>
    <row r="81" spans="2:15" ht="30" hidden="1" x14ac:dyDescent="0.2">
      <c r="B81" s="7" t="s">
        <v>129</v>
      </c>
      <c r="C81" s="7" t="s">
        <v>130</v>
      </c>
      <c r="D81" s="7"/>
      <c r="E81" s="7"/>
      <c r="F81" s="7"/>
      <c r="G81" s="8">
        <v>20</v>
      </c>
      <c r="H81" s="8">
        <v>112</v>
      </c>
      <c r="I81" s="7"/>
      <c r="J81" s="7"/>
      <c r="K81" s="7" t="s">
        <v>480</v>
      </c>
      <c r="L81" s="7"/>
      <c r="M81" s="24">
        <f t="shared" ref="M81" si="37">+M82</f>
        <v>5200000</v>
      </c>
      <c r="N81" s="24"/>
      <c r="O81" s="25">
        <f t="shared" si="18"/>
        <v>5200000</v>
      </c>
    </row>
    <row r="82" spans="2:15" x14ac:dyDescent="0.2">
      <c r="B82" s="8" t="s">
        <v>131</v>
      </c>
      <c r="C82" s="8" t="s">
        <v>130</v>
      </c>
      <c r="D82" s="8"/>
      <c r="E82" s="8"/>
      <c r="F82" s="8"/>
      <c r="G82" s="8">
        <v>20</v>
      </c>
      <c r="H82" s="8">
        <v>112</v>
      </c>
      <c r="I82" s="8"/>
      <c r="J82" s="8"/>
      <c r="K82" s="9" t="s">
        <v>481</v>
      </c>
      <c r="L82" s="9" t="s">
        <v>482</v>
      </c>
      <c r="M82" s="25">
        <v>5200000</v>
      </c>
      <c r="N82" s="25">
        <v>0</v>
      </c>
      <c r="O82" s="25">
        <f t="shared" si="18"/>
        <v>5200000</v>
      </c>
    </row>
    <row r="83" spans="2:15" ht="30" hidden="1" x14ac:dyDescent="0.2">
      <c r="B83" s="7" t="s">
        <v>132</v>
      </c>
      <c r="C83" s="7" t="s">
        <v>133</v>
      </c>
      <c r="D83" s="7"/>
      <c r="E83" s="7"/>
      <c r="F83" s="7"/>
      <c r="G83" s="8">
        <v>20</v>
      </c>
      <c r="H83" s="8">
        <v>112</v>
      </c>
      <c r="I83" s="7"/>
      <c r="J83" s="7"/>
      <c r="K83" s="7" t="s">
        <v>480</v>
      </c>
      <c r="L83" s="7"/>
      <c r="M83" s="24">
        <f t="shared" ref="M83" si="38">+M84</f>
        <v>2000000</v>
      </c>
      <c r="N83" s="24"/>
      <c r="O83" s="25">
        <f t="shared" si="18"/>
        <v>2000000</v>
      </c>
    </row>
    <row r="84" spans="2:15" ht="15.6" customHeight="1" x14ac:dyDescent="0.2">
      <c r="B84" s="8" t="s">
        <v>134</v>
      </c>
      <c r="C84" s="8" t="s">
        <v>133</v>
      </c>
      <c r="D84" s="8"/>
      <c r="E84" s="8"/>
      <c r="F84" s="8"/>
      <c r="G84" s="8">
        <v>20</v>
      </c>
      <c r="H84" s="8">
        <v>112</v>
      </c>
      <c r="I84" s="8"/>
      <c r="J84" s="8"/>
      <c r="K84" s="9" t="s">
        <v>481</v>
      </c>
      <c r="L84" s="9" t="s">
        <v>483</v>
      </c>
      <c r="M84" s="25">
        <v>2000000</v>
      </c>
      <c r="N84" s="25">
        <v>0</v>
      </c>
      <c r="O84" s="25">
        <f t="shared" si="18"/>
        <v>2000000</v>
      </c>
    </row>
    <row r="85" spans="2:15" ht="30" hidden="1" x14ac:dyDescent="0.2">
      <c r="B85" s="7" t="s">
        <v>135</v>
      </c>
      <c r="C85" s="7" t="s">
        <v>136</v>
      </c>
      <c r="D85" s="7"/>
      <c r="E85" s="7"/>
      <c r="F85" s="7"/>
      <c r="G85" s="8">
        <v>20</v>
      </c>
      <c r="H85" s="8">
        <v>112</v>
      </c>
      <c r="I85" s="7"/>
      <c r="J85" s="7"/>
      <c r="K85" s="7" t="s">
        <v>480</v>
      </c>
      <c r="L85" s="7"/>
      <c r="M85" s="24">
        <f t="shared" ref="M85" si="39">+M86</f>
        <v>100000</v>
      </c>
      <c r="N85" s="24"/>
      <c r="O85" s="25">
        <f t="shared" si="18"/>
        <v>100000</v>
      </c>
    </row>
    <row r="86" spans="2:15" x14ac:dyDescent="0.2">
      <c r="B86" s="8" t="s">
        <v>137</v>
      </c>
      <c r="C86" s="8" t="s">
        <v>138</v>
      </c>
      <c r="D86" s="8"/>
      <c r="E86" s="8"/>
      <c r="F86" s="8"/>
      <c r="G86" s="8">
        <v>20</v>
      </c>
      <c r="H86" s="8">
        <v>112</v>
      </c>
      <c r="I86" s="8"/>
      <c r="J86" s="8"/>
      <c r="K86" s="9" t="s">
        <v>481</v>
      </c>
      <c r="L86" s="9" t="s">
        <v>482</v>
      </c>
      <c r="M86" s="25">
        <v>100000</v>
      </c>
      <c r="N86" s="25">
        <v>3500000</v>
      </c>
      <c r="O86" s="25">
        <f t="shared" si="18"/>
        <v>3600000</v>
      </c>
    </row>
    <row r="87" spans="2:15" hidden="1" x14ac:dyDescent="0.2">
      <c r="B87" s="7" t="s">
        <v>139</v>
      </c>
      <c r="C87" s="7" t="s">
        <v>140</v>
      </c>
      <c r="D87" s="7"/>
      <c r="E87" s="7"/>
      <c r="F87" s="7"/>
      <c r="G87" s="8">
        <v>20</v>
      </c>
      <c r="H87" s="8">
        <v>112</v>
      </c>
      <c r="I87" s="7"/>
      <c r="J87" s="7"/>
      <c r="K87" s="7"/>
      <c r="L87" s="7"/>
      <c r="M87" s="24">
        <f t="shared" ref="M87" si="40">+M88+M90</f>
        <v>15000000</v>
      </c>
      <c r="N87" s="24"/>
      <c r="O87" s="25">
        <f t="shared" si="18"/>
        <v>15000000</v>
      </c>
    </row>
    <row r="88" spans="2:15" ht="30" hidden="1" x14ac:dyDescent="0.2">
      <c r="B88" s="7" t="s">
        <v>141</v>
      </c>
      <c r="C88" s="7" t="s">
        <v>142</v>
      </c>
      <c r="D88" s="7"/>
      <c r="E88" s="7"/>
      <c r="F88" s="7"/>
      <c r="G88" s="8">
        <v>20</v>
      </c>
      <c r="H88" s="8">
        <v>112</v>
      </c>
      <c r="I88" s="7"/>
      <c r="J88" s="7"/>
      <c r="K88" s="7" t="s">
        <v>480</v>
      </c>
      <c r="L88" s="7"/>
      <c r="M88" s="24">
        <f t="shared" ref="M88" si="41">+M89</f>
        <v>2000000</v>
      </c>
      <c r="N88" s="24"/>
      <c r="O88" s="25">
        <f t="shared" si="18"/>
        <v>2000000</v>
      </c>
    </row>
    <row r="89" spans="2:15" ht="18.600000000000001" customHeight="1" x14ac:dyDescent="0.2">
      <c r="B89" s="8" t="s">
        <v>143</v>
      </c>
      <c r="C89" s="8" t="s">
        <v>142</v>
      </c>
      <c r="D89" s="8"/>
      <c r="E89" s="8"/>
      <c r="F89" s="8"/>
      <c r="G89" s="8">
        <v>20</v>
      </c>
      <c r="H89" s="8">
        <v>112</v>
      </c>
      <c r="I89" s="8"/>
      <c r="J89" s="8"/>
      <c r="K89" s="9" t="s">
        <v>481</v>
      </c>
      <c r="L89" s="9" t="s">
        <v>483</v>
      </c>
      <c r="M89" s="25">
        <v>2000000</v>
      </c>
      <c r="N89" s="25">
        <v>0</v>
      </c>
      <c r="O89" s="25">
        <f t="shared" si="18"/>
        <v>2000000</v>
      </c>
    </row>
    <row r="90" spans="2:15" ht="30" hidden="1" x14ac:dyDescent="0.2">
      <c r="B90" s="7" t="s">
        <v>144</v>
      </c>
      <c r="C90" s="7" t="s">
        <v>145</v>
      </c>
      <c r="D90" s="7"/>
      <c r="E90" s="7"/>
      <c r="F90" s="7"/>
      <c r="G90" s="8">
        <v>20</v>
      </c>
      <c r="H90" s="8">
        <v>112</v>
      </c>
      <c r="I90" s="7"/>
      <c r="J90" s="7"/>
      <c r="K90" s="7" t="s">
        <v>480</v>
      </c>
      <c r="L90" s="7"/>
      <c r="M90" s="24">
        <f t="shared" ref="M90" si="42">+M91</f>
        <v>13000000</v>
      </c>
      <c r="N90" s="24"/>
      <c r="O90" s="25">
        <f t="shared" si="18"/>
        <v>13000000</v>
      </c>
    </row>
    <row r="91" spans="2:15" x14ac:dyDescent="0.2">
      <c r="B91" s="8" t="s">
        <v>146</v>
      </c>
      <c r="C91" s="8" t="s">
        <v>145</v>
      </c>
      <c r="D91" s="8"/>
      <c r="E91" s="8"/>
      <c r="F91" s="8"/>
      <c r="G91" s="8">
        <v>20</v>
      </c>
      <c r="H91" s="8">
        <v>112</v>
      </c>
      <c r="I91" s="8"/>
      <c r="J91" s="8"/>
      <c r="K91" s="9" t="s">
        <v>481</v>
      </c>
      <c r="L91" s="9" t="s">
        <v>482</v>
      </c>
      <c r="M91" s="25">
        <v>13000000</v>
      </c>
      <c r="N91" s="25">
        <v>0</v>
      </c>
      <c r="O91" s="25">
        <f t="shared" si="18"/>
        <v>13000000</v>
      </c>
    </row>
    <row r="92" spans="2:15" ht="45" hidden="1" x14ac:dyDescent="0.2">
      <c r="B92" s="7" t="s">
        <v>147</v>
      </c>
      <c r="C92" s="10" t="s">
        <v>486</v>
      </c>
      <c r="D92" s="7"/>
      <c r="E92" s="7"/>
      <c r="F92" s="7"/>
      <c r="G92" s="8">
        <v>20</v>
      </c>
      <c r="H92" s="8">
        <v>112</v>
      </c>
      <c r="I92" s="7"/>
      <c r="J92" s="7"/>
      <c r="K92" s="7"/>
      <c r="L92" s="7"/>
      <c r="M92" s="24">
        <f t="shared" ref="M92" si="43">+M93+M100</f>
        <v>5100000</v>
      </c>
      <c r="N92" s="24"/>
      <c r="O92" s="25">
        <f t="shared" si="18"/>
        <v>5100000</v>
      </c>
    </row>
    <row r="93" spans="2:15" ht="17.45" hidden="1" customHeight="1" x14ac:dyDescent="0.2">
      <c r="B93" s="7" t="s">
        <v>148</v>
      </c>
      <c r="C93" s="7" t="s">
        <v>149</v>
      </c>
      <c r="D93" s="7"/>
      <c r="E93" s="7"/>
      <c r="F93" s="7"/>
      <c r="G93" s="8">
        <v>20</v>
      </c>
      <c r="H93" s="8">
        <v>112</v>
      </c>
      <c r="I93" s="7"/>
      <c r="J93" s="7"/>
      <c r="K93" s="7" t="s">
        <v>480</v>
      </c>
      <c r="L93" s="7"/>
      <c r="M93" s="24">
        <f t="shared" ref="M93" si="44">+SUM(M94:M99)</f>
        <v>1900000</v>
      </c>
      <c r="N93" s="24"/>
      <c r="O93" s="25">
        <f t="shared" si="18"/>
        <v>1900000</v>
      </c>
    </row>
    <row r="94" spans="2:15" ht="16.899999999999999" customHeight="1" x14ac:dyDescent="0.2">
      <c r="B94" s="8" t="s">
        <v>150</v>
      </c>
      <c r="C94" s="8" t="s">
        <v>151</v>
      </c>
      <c r="D94" s="8"/>
      <c r="E94" s="8"/>
      <c r="F94" s="8"/>
      <c r="G94" s="8">
        <v>20</v>
      </c>
      <c r="H94" s="8">
        <v>112</v>
      </c>
      <c r="I94" s="8"/>
      <c r="J94" s="8"/>
      <c r="K94" s="9" t="s">
        <v>481</v>
      </c>
      <c r="L94" s="9" t="s">
        <v>483</v>
      </c>
      <c r="M94" s="25">
        <v>100000</v>
      </c>
      <c r="N94" s="25">
        <v>0</v>
      </c>
      <c r="O94" s="25">
        <f t="shared" si="18"/>
        <v>100000</v>
      </c>
    </row>
    <row r="95" spans="2:15" ht="16.899999999999999" customHeight="1" x14ac:dyDescent="0.2">
      <c r="B95" s="8" t="s">
        <v>152</v>
      </c>
      <c r="C95" s="8" t="s">
        <v>153</v>
      </c>
      <c r="D95" s="8"/>
      <c r="E95" s="8"/>
      <c r="F95" s="8"/>
      <c r="G95" s="8">
        <v>20</v>
      </c>
      <c r="H95" s="8">
        <v>112</v>
      </c>
      <c r="I95" s="8"/>
      <c r="J95" s="8"/>
      <c r="K95" s="9" t="s">
        <v>481</v>
      </c>
      <c r="L95" s="9" t="s">
        <v>483</v>
      </c>
      <c r="M95" s="25">
        <v>100000</v>
      </c>
      <c r="N95" s="25">
        <v>0</v>
      </c>
      <c r="O95" s="25">
        <f t="shared" si="18"/>
        <v>100000</v>
      </c>
    </row>
    <row r="96" spans="2:15" ht="21.6" customHeight="1" x14ac:dyDescent="0.2">
      <c r="B96" s="8" t="s">
        <v>154</v>
      </c>
      <c r="C96" s="8" t="s">
        <v>155</v>
      </c>
      <c r="D96" s="8"/>
      <c r="E96" s="8"/>
      <c r="F96" s="8"/>
      <c r="G96" s="8">
        <v>20</v>
      </c>
      <c r="H96" s="8">
        <v>112</v>
      </c>
      <c r="I96" s="8"/>
      <c r="J96" s="8"/>
      <c r="K96" s="9" t="s">
        <v>481</v>
      </c>
      <c r="L96" s="9" t="s">
        <v>483</v>
      </c>
      <c r="M96" s="25">
        <v>50000</v>
      </c>
      <c r="N96" s="25">
        <v>0</v>
      </c>
      <c r="O96" s="25">
        <f t="shared" si="18"/>
        <v>50000</v>
      </c>
    </row>
    <row r="97" spans="2:15" ht="16.899999999999999" customHeight="1" x14ac:dyDescent="0.2">
      <c r="B97" s="8" t="s">
        <v>156</v>
      </c>
      <c r="C97" s="8" t="s">
        <v>157</v>
      </c>
      <c r="D97" s="8"/>
      <c r="E97" s="8"/>
      <c r="F97" s="8"/>
      <c r="G97" s="8">
        <v>20</v>
      </c>
      <c r="H97" s="8">
        <v>112</v>
      </c>
      <c r="I97" s="8"/>
      <c r="J97" s="8"/>
      <c r="K97" s="9" t="s">
        <v>481</v>
      </c>
      <c r="L97" s="9" t="s">
        <v>483</v>
      </c>
      <c r="M97" s="25">
        <v>50000</v>
      </c>
      <c r="N97" s="25">
        <v>0</v>
      </c>
      <c r="O97" s="25">
        <f t="shared" si="18"/>
        <v>50000</v>
      </c>
    </row>
    <row r="98" spans="2:15" ht="16.149999999999999" customHeight="1" x14ac:dyDescent="0.2">
      <c r="B98" s="8" t="s">
        <v>158</v>
      </c>
      <c r="C98" s="8" t="s">
        <v>159</v>
      </c>
      <c r="D98" s="8"/>
      <c r="E98" s="8"/>
      <c r="F98" s="8"/>
      <c r="G98" s="8">
        <v>20</v>
      </c>
      <c r="H98" s="8">
        <v>112</v>
      </c>
      <c r="I98" s="8"/>
      <c r="J98" s="8"/>
      <c r="K98" s="9" t="s">
        <v>481</v>
      </c>
      <c r="L98" s="9" t="s">
        <v>483</v>
      </c>
      <c r="M98" s="25">
        <v>1500000</v>
      </c>
      <c r="N98" s="25">
        <v>0</v>
      </c>
      <c r="O98" s="25">
        <f t="shared" si="18"/>
        <v>1500000</v>
      </c>
    </row>
    <row r="99" spans="2:15" ht="16.899999999999999" customHeight="1" x14ac:dyDescent="0.2">
      <c r="B99" s="8" t="s">
        <v>160</v>
      </c>
      <c r="C99" s="8" t="s">
        <v>161</v>
      </c>
      <c r="D99" s="8"/>
      <c r="E99" s="8"/>
      <c r="F99" s="8"/>
      <c r="G99" s="8">
        <v>20</v>
      </c>
      <c r="H99" s="8">
        <v>112</v>
      </c>
      <c r="I99" s="8"/>
      <c r="J99" s="8"/>
      <c r="K99" s="9" t="s">
        <v>481</v>
      </c>
      <c r="L99" s="9" t="s">
        <v>483</v>
      </c>
      <c r="M99" s="25">
        <v>100000</v>
      </c>
      <c r="N99" s="25">
        <v>0</v>
      </c>
      <c r="O99" s="25">
        <f t="shared" si="18"/>
        <v>100000</v>
      </c>
    </row>
    <row r="100" spans="2:15" ht="30" hidden="1" x14ac:dyDescent="0.2">
      <c r="B100" s="7" t="s">
        <v>162</v>
      </c>
      <c r="C100" s="7" t="s">
        <v>163</v>
      </c>
      <c r="D100" s="7"/>
      <c r="E100" s="7"/>
      <c r="F100" s="7"/>
      <c r="G100" s="8">
        <v>20</v>
      </c>
      <c r="H100" s="8">
        <v>112</v>
      </c>
      <c r="I100" s="7"/>
      <c r="J100" s="7"/>
      <c r="K100" s="7" t="s">
        <v>480</v>
      </c>
      <c r="L100" s="7"/>
      <c r="M100" s="24">
        <f t="shared" ref="M100" si="45">+SUM(M101:M105)</f>
        <v>3200000</v>
      </c>
      <c r="N100" s="24"/>
      <c r="O100" s="25">
        <f t="shared" si="18"/>
        <v>3200000</v>
      </c>
    </row>
    <row r="101" spans="2:15" ht="18.600000000000001" customHeight="1" x14ac:dyDescent="0.2">
      <c r="B101" s="8" t="s">
        <v>164</v>
      </c>
      <c r="C101" s="8" t="s">
        <v>165</v>
      </c>
      <c r="D101" s="8"/>
      <c r="E101" s="8"/>
      <c r="F101" s="8"/>
      <c r="G101" s="8">
        <v>20</v>
      </c>
      <c r="H101" s="8">
        <v>112</v>
      </c>
      <c r="I101" s="8"/>
      <c r="J101" s="8"/>
      <c r="K101" s="9" t="s">
        <v>481</v>
      </c>
      <c r="L101" s="9" t="s">
        <v>483</v>
      </c>
      <c r="M101" s="25">
        <v>50000</v>
      </c>
      <c r="N101" s="25">
        <v>0</v>
      </c>
      <c r="O101" s="25">
        <f t="shared" si="18"/>
        <v>50000</v>
      </c>
    </row>
    <row r="102" spans="2:15" ht="16.899999999999999" customHeight="1" x14ac:dyDescent="0.2">
      <c r="B102" s="8" t="s">
        <v>166</v>
      </c>
      <c r="C102" s="8" t="s">
        <v>167</v>
      </c>
      <c r="D102" s="8"/>
      <c r="E102" s="8"/>
      <c r="F102" s="8"/>
      <c r="G102" s="8">
        <v>20</v>
      </c>
      <c r="H102" s="8">
        <v>112</v>
      </c>
      <c r="I102" s="8"/>
      <c r="J102" s="8"/>
      <c r="K102" s="9" t="s">
        <v>481</v>
      </c>
      <c r="L102" s="9" t="s">
        <v>483</v>
      </c>
      <c r="M102" s="25">
        <v>100000</v>
      </c>
      <c r="N102" s="25">
        <v>0</v>
      </c>
      <c r="O102" s="25">
        <f t="shared" si="18"/>
        <v>100000</v>
      </c>
    </row>
    <row r="103" spans="2:15" ht="16.899999999999999" customHeight="1" x14ac:dyDescent="0.2">
      <c r="B103" s="8" t="s">
        <v>168</v>
      </c>
      <c r="C103" s="8" t="s">
        <v>169</v>
      </c>
      <c r="D103" s="8"/>
      <c r="E103" s="8"/>
      <c r="F103" s="8"/>
      <c r="G103" s="8">
        <v>20</v>
      </c>
      <c r="H103" s="8">
        <v>112</v>
      </c>
      <c r="I103" s="8"/>
      <c r="J103" s="8"/>
      <c r="K103" s="9" t="s">
        <v>481</v>
      </c>
      <c r="L103" s="9" t="s">
        <v>483</v>
      </c>
      <c r="M103" s="25">
        <v>50000</v>
      </c>
      <c r="N103" s="25">
        <v>0</v>
      </c>
      <c r="O103" s="25">
        <f t="shared" si="18"/>
        <v>50000</v>
      </c>
    </row>
    <row r="104" spans="2:15" ht="19.149999999999999" customHeight="1" x14ac:dyDescent="0.2">
      <c r="B104" s="8" t="s">
        <v>170</v>
      </c>
      <c r="C104" s="8" t="s">
        <v>171</v>
      </c>
      <c r="D104" s="8"/>
      <c r="E104" s="8"/>
      <c r="F104" s="8"/>
      <c r="G104" s="8">
        <v>20</v>
      </c>
      <c r="H104" s="8">
        <v>112</v>
      </c>
      <c r="I104" s="8"/>
      <c r="J104" s="8"/>
      <c r="K104" s="9" t="s">
        <v>481</v>
      </c>
      <c r="L104" s="9" t="s">
        <v>483</v>
      </c>
      <c r="M104" s="25">
        <v>3000000</v>
      </c>
      <c r="N104" s="25">
        <v>0</v>
      </c>
      <c r="O104" s="25">
        <f t="shared" si="18"/>
        <v>3000000</v>
      </c>
    </row>
    <row r="105" spans="2:15" ht="15.6" customHeight="1" x14ac:dyDescent="0.2">
      <c r="B105" s="8" t="s">
        <v>459</v>
      </c>
      <c r="C105" s="8" t="s">
        <v>460</v>
      </c>
      <c r="D105" s="8"/>
      <c r="E105" s="8"/>
      <c r="F105" s="8"/>
      <c r="G105" s="8"/>
      <c r="H105" s="8"/>
      <c r="I105" s="8"/>
      <c r="J105" s="8"/>
      <c r="K105" s="9"/>
      <c r="L105" s="9"/>
      <c r="M105" s="25">
        <v>0</v>
      </c>
      <c r="N105" s="25">
        <v>600000</v>
      </c>
      <c r="O105" s="25">
        <f t="shared" si="18"/>
        <v>600000</v>
      </c>
    </row>
    <row r="106" spans="2:15" ht="18.600000000000001" hidden="1" customHeight="1" x14ac:dyDescent="0.2">
      <c r="B106" s="7" t="s">
        <v>172</v>
      </c>
      <c r="C106" s="7" t="s">
        <v>173</v>
      </c>
      <c r="D106" s="7"/>
      <c r="E106" s="7"/>
      <c r="F106" s="7"/>
      <c r="G106" s="8">
        <v>20</v>
      </c>
      <c r="H106" s="8">
        <v>112</v>
      </c>
      <c r="I106" s="7"/>
      <c r="J106" s="7"/>
      <c r="K106" s="7"/>
      <c r="L106" s="7"/>
      <c r="M106" s="24">
        <f t="shared" ref="M106" si="46">+M107+M109+M112+M115+M121</f>
        <v>249711313</v>
      </c>
      <c r="N106" s="24"/>
      <c r="O106" s="25">
        <f t="shared" si="18"/>
        <v>249711313</v>
      </c>
    </row>
    <row r="107" spans="2:15" ht="30" hidden="1" x14ac:dyDescent="0.2">
      <c r="B107" s="7" t="s">
        <v>174</v>
      </c>
      <c r="C107" s="7" t="s">
        <v>175</v>
      </c>
      <c r="D107" s="7"/>
      <c r="E107" s="7"/>
      <c r="F107" s="7"/>
      <c r="G107" s="8">
        <v>20</v>
      </c>
      <c r="H107" s="8">
        <v>112</v>
      </c>
      <c r="I107" s="7"/>
      <c r="J107" s="7"/>
      <c r="K107" s="7" t="s">
        <v>480</v>
      </c>
      <c r="L107" s="7"/>
      <c r="M107" s="24">
        <f t="shared" ref="M107" si="47">+M108</f>
        <v>240000</v>
      </c>
      <c r="N107" s="24"/>
      <c r="O107" s="25">
        <f t="shared" si="18"/>
        <v>240000</v>
      </c>
    </row>
    <row r="108" spans="2:15" x14ac:dyDescent="0.2">
      <c r="B108" s="8" t="s">
        <v>176</v>
      </c>
      <c r="C108" s="8" t="s">
        <v>175</v>
      </c>
      <c r="D108" s="8"/>
      <c r="E108" s="8"/>
      <c r="F108" s="8"/>
      <c r="G108" s="8">
        <v>20</v>
      </c>
      <c r="H108" s="8">
        <v>112</v>
      </c>
      <c r="I108" s="8"/>
      <c r="J108" s="8"/>
      <c r="K108" s="9" t="s">
        <v>481</v>
      </c>
      <c r="L108" s="9" t="s">
        <v>482</v>
      </c>
      <c r="M108" s="25">
        <v>240000</v>
      </c>
      <c r="N108" s="25">
        <v>0</v>
      </c>
      <c r="O108" s="25">
        <f t="shared" si="18"/>
        <v>240000</v>
      </c>
    </row>
    <row r="109" spans="2:15" ht="30" hidden="1" x14ac:dyDescent="0.2">
      <c r="B109" s="7" t="s">
        <v>177</v>
      </c>
      <c r="C109" s="7" t="s">
        <v>178</v>
      </c>
      <c r="D109" s="7"/>
      <c r="E109" s="7"/>
      <c r="F109" s="7"/>
      <c r="G109" s="8">
        <v>20</v>
      </c>
      <c r="H109" s="8">
        <v>112</v>
      </c>
      <c r="I109" s="7"/>
      <c r="J109" s="7"/>
      <c r="K109" s="7" t="s">
        <v>480</v>
      </c>
      <c r="L109" s="7"/>
      <c r="M109" s="24">
        <f t="shared" ref="M109" si="48">+M110+M111</f>
        <v>150000</v>
      </c>
      <c r="N109" s="24"/>
      <c r="O109" s="25">
        <f t="shared" si="18"/>
        <v>150000</v>
      </c>
    </row>
    <row r="110" spans="2:15" ht="18" customHeight="1" x14ac:dyDescent="0.2">
      <c r="B110" s="8" t="s">
        <v>179</v>
      </c>
      <c r="C110" s="8" t="s">
        <v>180</v>
      </c>
      <c r="D110" s="8"/>
      <c r="E110" s="8"/>
      <c r="F110" s="8"/>
      <c r="G110" s="8">
        <v>20</v>
      </c>
      <c r="H110" s="8">
        <v>112</v>
      </c>
      <c r="I110" s="8"/>
      <c r="J110" s="8"/>
      <c r="K110" s="9" t="s">
        <v>481</v>
      </c>
      <c r="L110" s="9" t="s">
        <v>483</v>
      </c>
      <c r="M110" s="25">
        <v>0</v>
      </c>
      <c r="N110" s="25">
        <v>200000</v>
      </c>
      <c r="O110" s="25">
        <f t="shared" si="18"/>
        <v>200000</v>
      </c>
    </row>
    <row r="111" spans="2:15" ht="19.149999999999999" customHeight="1" x14ac:dyDescent="0.2">
      <c r="B111" s="8" t="s">
        <v>181</v>
      </c>
      <c r="C111" s="8" t="s">
        <v>182</v>
      </c>
      <c r="D111" s="8"/>
      <c r="E111" s="8"/>
      <c r="F111" s="8"/>
      <c r="G111" s="8">
        <v>20</v>
      </c>
      <c r="H111" s="8">
        <v>112</v>
      </c>
      <c r="I111" s="8"/>
      <c r="J111" s="8"/>
      <c r="K111" s="9" t="s">
        <v>481</v>
      </c>
      <c r="L111" s="9" t="s">
        <v>483</v>
      </c>
      <c r="M111" s="25">
        <v>150000</v>
      </c>
      <c r="N111" s="25">
        <v>0</v>
      </c>
      <c r="O111" s="25">
        <f t="shared" si="18"/>
        <v>150000</v>
      </c>
    </row>
    <row r="112" spans="2:15" ht="30" hidden="1" x14ac:dyDescent="0.2">
      <c r="B112" s="7" t="s">
        <v>183</v>
      </c>
      <c r="C112" s="7" t="s">
        <v>184</v>
      </c>
      <c r="D112" s="7"/>
      <c r="E112" s="7"/>
      <c r="F112" s="7"/>
      <c r="G112" s="8">
        <v>20</v>
      </c>
      <c r="H112" s="8">
        <v>112</v>
      </c>
      <c r="I112" s="7"/>
      <c r="J112" s="7"/>
      <c r="K112" s="7" t="s">
        <v>480</v>
      </c>
      <c r="L112" s="7"/>
      <c r="M112" s="24">
        <f t="shared" ref="M112" si="49">+M113+M114</f>
        <v>238211313</v>
      </c>
      <c r="N112" s="24"/>
      <c r="O112" s="25">
        <f t="shared" ref="O112:O125" si="50">+M112+N112</f>
        <v>238211313</v>
      </c>
    </row>
    <row r="113" spans="2:15" ht="16.899999999999999" customHeight="1" x14ac:dyDescent="0.2">
      <c r="B113" s="8" t="s">
        <v>185</v>
      </c>
      <c r="C113" s="8" t="s">
        <v>186</v>
      </c>
      <c r="D113" s="8"/>
      <c r="E113" s="8"/>
      <c r="F113" s="8"/>
      <c r="G113" s="8">
        <v>20</v>
      </c>
      <c r="H113" s="8">
        <v>112</v>
      </c>
      <c r="I113" s="8"/>
      <c r="J113" s="8"/>
      <c r="K113" s="9" t="s">
        <v>481</v>
      </c>
      <c r="L113" s="9" t="s">
        <v>483</v>
      </c>
      <c r="M113" s="25">
        <v>238161313</v>
      </c>
      <c r="N113" s="25">
        <v>-31325000</v>
      </c>
      <c r="O113" s="25">
        <f t="shared" si="50"/>
        <v>206836313</v>
      </c>
    </row>
    <row r="114" spans="2:15" ht="19.899999999999999" customHeight="1" x14ac:dyDescent="0.2">
      <c r="B114" s="8" t="s">
        <v>187</v>
      </c>
      <c r="C114" s="8" t="s">
        <v>188</v>
      </c>
      <c r="D114" s="8"/>
      <c r="E114" s="8"/>
      <c r="F114" s="8"/>
      <c r="G114" s="8">
        <v>20</v>
      </c>
      <c r="H114" s="8">
        <v>112</v>
      </c>
      <c r="I114" s="8"/>
      <c r="J114" s="8"/>
      <c r="K114" s="9" t="s">
        <v>481</v>
      </c>
      <c r="L114" s="9" t="s">
        <v>483</v>
      </c>
      <c r="M114" s="25">
        <v>50000</v>
      </c>
      <c r="N114" s="25">
        <v>0</v>
      </c>
      <c r="O114" s="25">
        <f t="shared" si="50"/>
        <v>50000</v>
      </c>
    </row>
    <row r="115" spans="2:15" ht="30" hidden="1" x14ac:dyDescent="0.2">
      <c r="B115" s="7" t="s">
        <v>189</v>
      </c>
      <c r="C115" s="7" t="s">
        <v>190</v>
      </c>
      <c r="D115" s="7"/>
      <c r="E115" s="7"/>
      <c r="F115" s="7"/>
      <c r="G115" s="8">
        <v>20</v>
      </c>
      <c r="H115" s="8">
        <v>112</v>
      </c>
      <c r="I115" s="7"/>
      <c r="J115" s="7"/>
      <c r="K115" s="7" t="s">
        <v>480</v>
      </c>
      <c r="L115" s="7"/>
      <c r="M115" s="24">
        <f t="shared" ref="M115" si="51">+SUM(M116:M120)</f>
        <v>11050000</v>
      </c>
      <c r="N115" s="24"/>
      <c r="O115" s="25">
        <f t="shared" si="50"/>
        <v>11050000</v>
      </c>
    </row>
    <row r="116" spans="2:15" ht="16.149999999999999" customHeight="1" x14ac:dyDescent="0.2">
      <c r="B116" s="8" t="s">
        <v>191</v>
      </c>
      <c r="C116" s="8" t="s">
        <v>192</v>
      </c>
      <c r="D116" s="8"/>
      <c r="E116" s="8"/>
      <c r="F116" s="8"/>
      <c r="G116" s="8">
        <v>20</v>
      </c>
      <c r="H116" s="8">
        <v>112</v>
      </c>
      <c r="I116" s="8"/>
      <c r="J116" s="8"/>
      <c r="K116" s="9" t="s">
        <v>481</v>
      </c>
      <c r="L116" s="9" t="s">
        <v>483</v>
      </c>
      <c r="M116" s="25">
        <v>1000000</v>
      </c>
      <c r="N116" s="25">
        <v>0</v>
      </c>
      <c r="O116" s="25">
        <f t="shared" si="50"/>
        <v>1000000</v>
      </c>
    </row>
    <row r="117" spans="2:15" ht="16.899999999999999" customHeight="1" x14ac:dyDescent="0.2">
      <c r="B117" s="8" t="s">
        <v>193</v>
      </c>
      <c r="C117" s="8" t="s">
        <v>194</v>
      </c>
      <c r="D117" s="8"/>
      <c r="E117" s="8"/>
      <c r="F117" s="8"/>
      <c r="G117" s="8">
        <v>20</v>
      </c>
      <c r="H117" s="8">
        <v>112</v>
      </c>
      <c r="I117" s="8"/>
      <c r="J117" s="8"/>
      <c r="K117" s="9" t="s">
        <v>481</v>
      </c>
      <c r="L117" s="9" t="s">
        <v>483</v>
      </c>
      <c r="M117" s="25">
        <v>3000000</v>
      </c>
      <c r="N117" s="25">
        <v>0</v>
      </c>
      <c r="O117" s="25">
        <f t="shared" si="50"/>
        <v>3000000</v>
      </c>
    </row>
    <row r="118" spans="2:15" ht="19.149999999999999" customHeight="1" x14ac:dyDescent="0.2">
      <c r="B118" s="8" t="s">
        <v>195</v>
      </c>
      <c r="C118" s="8" t="s">
        <v>196</v>
      </c>
      <c r="D118" s="8"/>
      <c r="E118" s="8"/>
      <c r="F118" s="8"/>
      <c r="G118" s="8">
        <v>20</v>
      </c>
      <c r="H118" s="8">
        <v>112</v>
      </c>
      <c r="I118" s="8"/>
      <c r="J118" s="8"/>
      <c r="K118" s="9" t="s">
        <v>481</v>
      </c>
      <c r="L118" s="9" t="s">
        <v>483</v>
      </c>
      <c r="M118" s="25">
        <v>1000000</v>
      </c>
      <c r="N118" s="25">
        <v>0</v>
      </c>
      <c r="O118" s="25">
        <f t="shared" si="50"/>
        <v>1000000</v>
      </c>
    </row>
    <row r="119" spans="2:15" ht="17.45" customHeight="1" x14ac:dyDescent="0.2">
      <c r="B119" s="8" t="s">
        <v>197</v>
      </c>
      <c r="C119" s="8" t="s">
        <v>198</v>
      </c>
      <c r="D119" s="8"/>
      <c r="E119" s="8"/>
      <c r="F119" s="8"/>
      <c r="G119" s="8">
        <v>20</v>
      </c>
      <c r="H119" s="8">
        <v>112</v>
      </c>
      <c r="I119" s="8"/>
      <c r="J119" s="8"/>
      <c r="K119" s="9" t="s">
        <v>481</v>
      </c>
      <c r="L119" s="9" t="s">
        <v>483</v>
      </c>
      <c r="M119" s="25">
        <v>50000</v>
      </c>
      <c r="N119" s="25">
        <v>0</v>
      </c>
      <c r="O119" s="25">
        <f t="shared" si="50"/>
        <v>50000</v>
      </c>
    </row>
    <row r="120" spans="2:15" ht="20.45" customHeight="1" x14ac:dyDescent="0.2">
      <c r="B120" s="8" t="s">
        <v>199</v>
      </c>
      <c r="C120" s="8" t="s">
        <v>200</v>
      </c>
      <c r="D120" s="8"/>
      <c r="E120" s="8"/>
      <c r="F120" s="8"/>
      <c r="G120" s="8">
        <v>20</v>
      </c>
      <c r="H120" s="8">
        <v>112</v>
      </c>
      <c r="I120" s="8"/>
      <c r="J120" s="8"/>
      <c r="K120" s="9" t="s">
        <v>481</v>
      </c>
      <c r="L120" s="9" t="s">
        <v>483</v>
      </c>
      <c r="M120" s="25">
        <v>6000000</v>
      </c>
      <c r="N120" s="25">
        <v>0</v>
      </c>
      <c r="O120" s="25">
        <f t="shared" si="50"/>
        <v>6000000</v>
      </c>
    </row>
    <row r="121" spans="2:15" ht="30" hidden="1" x14ac:dyDescent="0.2">
      <c r="B121" s="7" t="s">
        <v>201</v>
      </c>
      <c r="C121" s="7" t="s">
        <v>202</v>
      </c>
      <c r="D121" s="7"/>
      <c r="E121" s="7"/>
      <c r="F121" s="7"/>
      <c r="G121" s="8">
        <v>20</v>
      </c>
      <c r="H121" s="8">
        <v>112</v>
      </c>
      <c r="I121" s="7"/>
      <c r="J121" s="7"/>
      <c r="K121" s="7" t="s">
        <v>480</v>
      </c>
      <c r="M121" s="24">
        <f t="shared" ref="M121" si="52">+M122</f>
        <v>60000</v>
      </c>
      <c r="N121" s="24"/>
      <c r="O121" s="25">
        <f t="shared" si="50"/>
        <v>60000</v>
      </c>
    </row>
    <row r="122" spans="2:15" ht="16.899999999999999" customHeight="1" x14ac:dyDescent="0.2">
      <c r="B122" s="8" t="s">
        <v>203</v>
      </c>
      <c r="C122" s="8" t="s">
        <v>204</v>
      </c>
      <c r="D122" s="8"/>
      <c r="E122" s="8"/>
      <c r="F122" s="8"/>
      <c r="G122" s="8">
        <v>20</v>
      </c>
      <c r="H122" s="8">
        <v>112</v>
      </c>
      <c r="I122" s="8"/>
      <c r="J122" s="8"/>
      <c r="K122" s="9" t="s">
        <v>481</v>
      </c>
      <c r="L122" s="9" t="s">
        <v>483</v>
      </c>
      <c r="M122" s="25">
        <v>60000</v>
      </c>
      <c r="N122" s="25">
        <v>0</v>
      </c>
      <c r="O122" s="25">
        <f t="shared" si="50"/>
        <v>60000</v>
      </c>
    </row>
    <row r="123" spans="2:15" hidden="1" x14ac:dyDescent="0.2">
      <c r="B123" s="7" t="s">
        <v>205</v>
      </c>
      <c r="C123" s="7" t="s">
        <v>206</v>
      </c>
      <c r="D123" s="7"/>
      <c r="E123" s="7"/>
      <c r="F123" s="7"/>
      <c r="G123" s="8">
        <v>20</v>
      </c>
      <c r="H123" s="8">
        <v>112</v>
      </c>
      <c r="I123" s="7"/>
      <c r="J123" s="7"/>
      <c r="K123" s="7"/>
      <c r="L123" s="7"/>
      <c r="M123" s="24">
        <f t="shared" ref="M123:M124" si="53">+M124</f>
        <v>18600000</v>
      </c>
      <c r="N123" s="24"/>
      <c r="O123" s="25">
        <f t="shared" si="50"/>
        <v>18600000</v>
      </c>
    </row>
    <row r="124" spans="2:15" ht="30" hidden="1" x14ac:dyDescent="0.2">
      <c r="B124" s="7" t="s">
        <v>207</v>
      </c>
      <c r="C124" s="7" t="s">
        <v>208</v>
      </c>
      <c r="D124" s="7"/>
      <c r="E124" s="7"/>
      <c r="F124" s="7"/>
      <c r="G124" s="8">
        <v>20</v>
      </c>
      <c r="H124" s="8">
        <v>112</v>
      </c>
      <c r="I124" s="7"/>
      <c r="J124" s="7"/>
      <c r="K124" s="7" t="s">
        <v>480</v>
      </c>
      <c r="L124" s="7"/>
      <c r="M124" s="24">
        <f t="shared" si="53"/>
        <v>18600000</v>
      </c>
      <c r="N124" s="24"/>
      <c r="O124" s="25">
        <f t="shared" si="50"/>
        <v>18600000</v>
      </c>
    </row>
    <row r="125" spans="2:15" ht="18" customHeight="1" x14ac:dyDescent="0.2">
      <c r="B125" s="8" t="s">
        <v>209</v>
      </c>
      <c r="C125" s="8" t="s">
        <v>208</v>
      </c>
      <c r="D125" s="8"/>
      <c r="E125" s="8"/>
      <c r="F125" s="8"/>
      <c r="G125" s="8">
        <v>20</v>
      </c>
      <c r="H125" s="8">
        <v>112</v>
      </c>
      <c r="I125" s="8"/>
      <c r="J125" s="8"/>
      <c r="K125" s="9" t="s">
        <v>481</v>
      </c>
      <c r="L125" s="9" t="s">
        <v>483</v>
      </c>
      <c r="M125" s="25">
        <v>18600000</v>
      </c>
      <c r="N125" s="25">
        <v>0</v>
      </c>
      <c r="O125" s="25">
        <f t="shared" si="50"/>
        <v>18600000</v>
      </c>
    </row>
    <row r="126" spans="2:15" ht="17.45" customHeight="1" x14ac:dyDescent="0.2">
      <c r="B126" s="6">
        <v>2.2999999999999998</v>
      </c>
      <c r="C126" s="7" t="s">
        <v>210</v>
      </c>
      <c r="D126" s="6"/>
      <c r="E126" s="6"/>
      <c r="F126" s="6"/>
      <c r="G126" s="8">
        <v>20</v>
      </c>
      <c r="H126" s="8">
        <v>112</v>
      </c>
      <c r="I126" s="6"/>
      <c r="J126" s="6"/>
      <c r="K126" s="6"/>
      <c r="L126" s="6"/>
      <c r="M126" s="24">
        <f t="shared" ref="M126:O126" si="54">+M153+M160+M173+M179+M127+M134+M141+M151</f>
        <v>44465000</v>
      </c>
      <c r="N126" s="24">
        <f t="shared" si="54"/>
        <v>0</v>
      </c>
      <c r="O126" s="24">
        <f t="shared" si="54"/>
        <v>44465000</v>
      </c>
    </row>
    <row r="127" spans="2:15" ht="13.9" hidden="1" customHeight="1" x14ac:dyDescent="0.2">
      <c r="B127" s="7" t="s">
        <v>211</v>
      </c>
      <c r="C127" s="7" t="s">
        <v>212</v>
      </c>
      <c r="D127" s="7"/>
      <c r="E127" s="7"/>
      <c r="F127" s="7"/>
      <c r="G127" s="8">
        <v>20</v>
      </c>
      <c r="H127" s="8">
        <v>112</v>
      </c>
      <c r="I127" s="7"/>
      <c r="J127" s="7"/>
      <c r="K127" s="7"/>
      <c r="L127" s="7"/>
      <c r="M127" s="24">
        <f t="shared" ref="M127:O127" si="55">+M128+M130+M132</f>
        <v>500000</v>
      </c>
      <c r="N127" s="24">
        <f t="shared" si="55"/>
        <v>0</v>
      </c>
      <c r="O127" s="24">
        <f t="shared" si="55"/>
        <v>500000</v>
      </c>
    </row>
    <row r="128" spans="2:15" ht="15.6" hidden="1" customHeight="1" x14ac:dyDescent="0.2">
      <c r="B128" s="7" t="s">
        <v>213</v>
      </c>
      <c r="C128" s="7" t="s">
        <v>214</v>
      </c>
      <c r="D128" s="7"/>
      <c r="E128" s="7"/>
      <c r="F128" s="7"/>
      <c r="G128" s="8">
        <v>20</v>
      </c>
      <c r="H128" s="8">
        <v>112</v>
      </c>
      <c r="I128" s="7"/>
      <c r="J128" s="7"/>
      <c r="K128" s="7" t="s">
        <v>480</v>
      </c>
      <c r="L128" s="7"/>
      <c r="M128" s="24">
        <f t="shared" ref="M128:O128" si="56">+M129</f>
        <v>400000</v>
      </c>
      <c r="N128" s="24">
        <f t="shared" si="56"/>
        <v>0</v>
      </c>
      <c r="O128" s="24">
        <f t="shared" si="56"/>
        <v>400000</v>
      </c>
    </row>
    <row r="129" spans="2:15" ht="15.6" customHeight="1" x14ac:dyDescent="0.2">
      <c r="B129" s="8" t="s">
        <v>215</v>
      </c>
      <c r="C129" s="8" t="s">
        <v>214</v>
      </c>
      <c r="D129" s="8"/>
      <c r="E129" s="8"/>
      <c r="F129" s="8"/>
      <c r="G129" s="8">
        <v>20</v>
      </c>
      <c r="H129" s="8">
        <v>112</v>
      </c>
      <c r="I129" s="8"/>
      <c r="J129" s="8"/>
      <c r="K129" s="9" t="s">
        <v>481</v>
      </c>
      <c r="L129" s="9" t="s">
        <v>483</v>
      </c>
      <c r="M129" s="25">
        <v>400000</v>
      </c>
      <c r="N129" s="25">
        <v>0</v>
      </c>
      <c r="O129" s="25">
        <f t="shared" ref="O129:O192" si="57">+M129+N129</f>
        <v>400000</v>
      </c>
    </row>
    <row r="130" spans="2:15" ht="30" hidden="1" x14ac:dyDescent="0.2">
      <c r="B130" s="7" t="s">
        <v>216</v>
      </c>
      <c r="C130" s="7" t="s">
        <v>217</v>
      </c>
      <c r="D130" s="7"/>
      <c r="E130" s="7"/>
      <c r="F130" s="7"/>
      <c r="G130" s="8">
        <v>20</v>
      </c>
      <c r="H130" s="8">
        <v>112</v>
      </c>
      <c r="I130" s="7"/>
      <c r="J130" s="7"/>
      <c r="K130" s="7" t="s">
        <v>480</v>
      </c>
      <c r="L130" s="7"/>
      <c r="M130" s="24">
        <f t="shared" ref="M130" si="58">+M131</f>
        <v>50000</v>
      </c>
      <c r="N130" s="24"/>
      <c r="O130" s="25">
        <f t="shared" si="57"/>
        <v>50000</v>
      </c>
    </row>
    <row r="131" spans="2:15" ht="13.15" customHeight="1" x14ac:dyDescent="0.2">
      <c r="B131" s="8" t="s">
        <v>218</v>
      </c>
      <c r="C131" s="8" t="s">
        <v>219</v>
      </c>
      <c r="D131" s="8"/>
      <c r="E131" s="8"/>
      <c r="F131" s="8"/>
      <c r="G131" s="8">
        <v>20</v>
      </c>
      <c r="H131" s="8">
        <v>112</v>
      </c>
      <c r="I131" s="8"/>
      <c r="J131" s="8"/>
      <c r="K131" s="9" t="s">
        <v>481</v>
      </c>
      <c r="L131" s="9" t="s">
        <v>483</v>
      </c>
      <c r="M131" s="25">
        <v>50000</v>
      </c>
      <c r="N131" s="25">
        <v>0</v>
      </c>
      <c r="O131" s="25">
        <f t="shared" si="57"/>
        <v>50000</v>
      </c>
    </row>
    <row r="132" spans="2:15" ht="30" hidden="1" x14ac:dyDescent="0.2">
      <c r="B132" s="7" t="s">
        <v>220</v>
      </c>
      <c r="C132" s="7" t="s">
        <v>221</v>
      </c>
      <c r="D132" s="7"/>
      <c r="E132" s="7"/>
      <c r="F132" s="7"/>
      <c r="G132" s="8">
        <v>20</v>
      </c>
      <c r="H132" s="8">
        <v>112</v>
      </c>
      <c r="I132" s="7"/>
      <c r="J132" s="7"/>
      <c r="K132" s="7" t="s">
        <v>480</v>
      </c>
      <c r="L132" s="7"/>
      <c r="M132" s="24">
        <f t="shared" ref="M132" si="59">+M133</f>
        <v>50000</v>
      </c>
      <c r="N132" s="24"/>
      <c r="O132" s="25">
        <f t="shared" si="57"/>
        <v>50000</v>
      </c>
    </row>
    <row r="133" spans="2:15" ht="15.6" customHeight="1" x14ac:dyDescent="0.2">
      <c r="B133" s="8" t="s">
        <v>222</v>
      </c>
      <c r="C133" s="8" t="s">
        <v>221</v>
      </c>
      <c r="D133" s="8"/>
      <c r="E133" s="8"/>
      <c r="F133" s="8"/>
      <c r="G133" s="8">
        <v>20</v>
      </c>
      <c r="H133" s="8">
        <v>112</v>
      </c>
      <c r="I133" s="8"/>
      <c r="J133" s="8"/>
      <c r="K133" s="9" t="s">
        <v>481</v>
      </c>
      <c r="L133" s="9" t="s">
        <v>483</v>
      </c>
      <c r="M133" s="25">
        <v>50000</v>
      </c>
      <c r="N133" s="25">
        <v>0</v>
      </c>
      <c r="O133" s="25">
        <f t="shared" si="57"/>
        <v>50000</v>
      </c>
    </row>
    <row r="134" spans="2:15" hidden="1" x14ac:dyDescent="0.2">
      <c r="B134" s="7" t="s">
        <v>223</v>
      </c>
      <c r="C134" s="7" t="s">
        <v>224</v>
      </c>
      <c r="D134" s="7"/>
      <c r="E134" s="7"/>
      <c r="F134" s="7"/>
      <c r="G134" s="8">
        <v>20</v>
      </c>
      <c r="H134" s="8">
        <v>112</v>
      </c>
      <c r="I134" s="7"/>
      <c r="J134" s="7"/>
      <c r="K134" s="7"/>
      <c r="L134" s="7"/>
      <c r="M134" s="24">
        <f t="shared" ref="M134" si="60">+M135+M137+M139</f>
        <v>2100000</v>
      </c>
      <c r="N134" s="24"/>
      <c r="O134" s="25">
        <f t="shared" si="57"/>
        <v>2100000</v>
      </c>
    </row>
    <row r="135" spans="2:15" ht="30" hidden="1" x14ac:dyDescent="0.2">
      <c r="B135" s="7" t="s">
        <v>225</v>
      </c>
      <c r="C135" s="7" t="s">
        <v>226</v>
      </c>
      <c r="D135" s="7"/>
      <c r="E135" s="7"/>
      <c r="F135" s="7"/>
      <c r="G135" s="8">
        <v>20</v>
      </c>
      <c r="H135" s="8">
        <v>112</v>
      </c>
      <c r="I135" s="7"/>
      <c r="J135" s="7"/>
      <c r="K135" s="7" t="s">
        <v>480</v>
      </c>
      <c r="L135" s="7"/>
      <c r="M135" s="24">
        <f t="shared" ref="M135" si="61">+M136</f>
        <v>50000</v>
      </c>
      <c r="N135" s="24"/>
      <c r="O135" s="25">
        <f t="shared" si="57"/>
        <v>50000</v>
      </c>
    </row>
    <row r="136" spans="2:15" ht="16.899999999999999" customHeight="1" x14ac:dyDescent="0.2">
      <c r="B136" s="8" t="s">
        <v>227</v>
      </c>
      <c r="C136" s="8" t="s">
        <v>226</v>
      </c>
      <c r="D136" s="8"/>
      <c r="E136" s="8"/>
      <c r="F136" s="8"/>
      <c r="G136" s="8">
        <v>20</v>
      </c>
      <c r="H136" s="8">
        <v>112</v>
      </c>
      <c r="I136" s="8"/>
      <c r="J136" s="8"/>
      <c r="K136" s="9" t="s">
        <v>481</v>
      </c>
      <c r="L136" s="9" t="s">
        <v>483</v>
      </c>
      <c r="M136" s="25">
        <v>50000</v>
      </c>
      <c r="N136" s="25">
        <v>0</v>
      </c>
      <c r="O136" s="25">
        <f t="shared" si="57"/>
        <v>50000</v>
      </c>
    </row>
    <row r="137" spans="2:15" ht="30" hidden="1" x14ac:dyDescent="0.2">
      <c r="B137" s="7" t="s">
        <v>228</v>
      </c>
      <c r="C137" s="7" t="s">
        <v>229</v>
      </c>
      <c r="D137" s="7"/>
      <c r="E137" s="7"/>
      <c r="F137" s="7"/>
      <c r="G137" s="8">
        <v>20</v>
      </c>
      <c r="H137" s="8">
        <v>112</v>
      </c>
      <c r="I137" s="7"/>
      <c r="J137" s="7"/>
      <c r="K137" s="7" t="s">
        <v>480</v>
      </c>
      <c r="L137" s="7"/>
      <c r="M137" s="24">
        <f t="shared" ref="M137" si="62">+M138</f>
        <v>2000000</v>
      </c>
      <c r="N137" s="24"/>
      <c r="O137" s="25">
        <f t="shared" si="57"/>
        <v>2000000</v>
      </c>
    </row>
    <row r="138" spans="2:15" ht="19.149999999999999" customHeight="1" x14ac:dyDescent="0.2">
      <c r="B138" s="8" t="s">
        <v>230</v>
      </c>
      <c r="C138" s="5" t="s">
        <v>229</v>
      </c>
      <c r="D138" s="8"/>
      <c r="E138" s="8"/>
      <c r="F138" s="8"/>
      <c r="G138" s="8">
        <v>20</v>
      </c>
      <c r="H138" s="8">
        <v>112</v>
      </c>
      <c r="I138" s="8"/>
      <c r="J138" s="8"/>
      <c r="K138" s="9" t="s">
        <v>481</v>
      </c>
      <c r="L138" s="9" t="s">
        <v>483</v>
      </c>
      <c r="M138" s="25">
        <v>2000000</v>
      </c>
      <c r="N138" s="25">
        <v>0</v>
      </c>
      <c r="O138" s="25">
        <f t="shared" si="57"/>
        <v>2000000</v>
      </c>
    </row>
    <row r="139" spans="2:15" ht="30" hidden="1" x14ac:dyDescent="0.2">
      <c r="B139" s="7" t="s">
        <v>231</v>
      </c>
      <c r="C139" s="7" t="s">
        <v>232</v>
      </c>
      <c r="D139" s="7"/>
      <c r="E139" s="7"/>
      <c r="F139" s="7"/>
      <c r="G139" s="8">
        <v>20</v>
      </c>
      <c r="H139" s="8">
        <v>112</v>
      </c>
      <c r="I139" s="7"/>
      <c r="J139" s="7"/>
      <c r="K139" s="7" t="s">
        <v>480</v>
      </c>
      <c r="L139" s="7"/>
      <c r="M139" s="24">
        <f t="shared" ref="M139" si="63">+M140</f>
        <v>50000</v>
      </c>
      <c r="N139" s="24"/>
      <c r="O139" s="25">
        <f t="shared" si="57"/>
        <v>50000</v>
      </c>
    </row>
    <row r="140" spans="2:15" ht="18.600000000000001" customHeight="1" x14ac:dyDescent="0.2">
      <c r="B140" s="8" t="s">
        <v>233</v>
      </c>
      <c r="C140" s="8" t="s">
        <v>232</v>
      </c>
      <c r="D140" s="8"/>
      <c r="E140" s="8"/>
      <c r="F140" s="8"/>
      <c r="G140" s="8">
        <v>20</v>
      </c>
      <c r="H140" s="8">
        <v>112</v>
      </c>
      <c r="I140" s="8"/>
      <c r="J140" s="8"/>
      <c r="K140" s="9" t="s">
        <v>481</v>
      </c>
      <c r="L140" s="9" t="s">
        <v>483</v>
      </c>
      <c r="M140" s="25">
        <v>50000</v>
      </c>
      <c r="N140" s="25">
        <v>0</v>
      </c>
      <c r="O140" s="25">
        <f t="shared" si="57"/>
        <v>50000</v>
      </c>
    </row>
    <row r="141" spans="2:15" hidden="1" x14ac:dyDescent="0.2">
      <c r="B141" s="7" t="s">
        <v>234</v>
      </c>
      <c r="C141" s="7" t="s">
        <v>235</v>
      </c>
      <c r="D141" s="7"/>
      <c r="E141" s="7"/>
      <c r="F141" s="7"/>
      <c r="G141" s="8">
        <v>20</v>
      </c>
      <c r="H141" s="8">
        <v>112</v>
      </c>
      <c r="I141" s="7"/>
      <c r="J141" s="7"/>
      <c r="K141" s="7"/>
      <c r="L141" s="7"/>
      <c r="M141" s="24">
        <f t="shared" ref="M141" si="64">+M142+M144+M146+M148</f>
        <v>700000</v>
      </c>
      <c r="N141" s="24"/>
      <c r="O141" s="25">
        <f t="shared" si="57"/>
        <v>700000</v>
      </c>
    </row>
    <row r="142" spans="2:15" ht="30" hidden="1" x14ac:dyDescent="0.2">
      <c r="B142" s="7" t="s">
        <v>236</v>
      </c>
      <c r="C142" s="7" t="s">
        <v>237</v>
      </c>
      <c r="D142" s="7"/>
      <c r="E142" s="7"/>
      <c r="F142" s="7"/>
      <c r="G142" s="8">
        <v>20</v>
      </c>
      <c r="H142" s="8">
        <v>112</v>
      </c>
      <c r="I142" s="7"/>
      <c r="J142" s="7"/>
      <c r="K142" s="7" t="s">
        <v>480</v>
      </c>
      <c r="L142" s="7"/>
      <c r="M142" s="24">
        <f t="shared" ref="M142" si="65">+M143</f>
        <v>300000</v>
      </c>
      <c r="N142" s="24"/>
      <c r="O142" s="25">
        <f t="shared" si="57"/>
        <v>300000</v>
      </c>
    </row>
    <row r="143" spans="2:15" ht="16.149999999999999" customHeight="1" x14ac:dyDescent="0.2">
      <c r="B143" s="8" t="s">
        <v>238</v>
      </c>
      <c r="C143" s="8" t="s">
        <v>237</v>
      </c>
      <c r="D143" s="8"/>
      <c r="E143" s="8"/>
      <c r="F143" s="8"/>
      <c r="G143" s="8">
        <v>20</v>
      </c>
      <c r="H143" s="8">
        <v>112</v>
      </c>
      <c r="I143" s="8"/>
      <c r="J143" s="8"/>
      <c r="K143" s="9" t="s">
        <v>481</v>
      </c>
      <c r="L143" s="9" t="s">
        <v>483</v>
      </c>
      <c r="M143" s="25">
        <v>300000</v>
      </c>
      <c r="N143" s="25">
        <v>0</v>
      </c>
      <c r="O143" s="25">
        <f t="shared" si="57"/>
        <v>300000</v>
      </c>
    </row>
    <row r="144" spans="2:15" ht="30" hidden="1" x14ac:dyDescent="0.2">
      <c r="B144" s="7" t="s">
        <v>239</v>
      </c>
      <c r="C144" s="7" t="s">
        <v>240</v>
      </c>
      <c r="D144" s="7"/>
      <c r="E144" s="7"/>
      <c r="F144" s="7"/>
      <c r="G144" s="8">
        <v>20</v>
      </c>
      <c r="H144" s="8">
        <v>112</v>
      </c>
      <c r="I144" s="7"/>
      <c r="J144" s="7"/>
      <c r="K144" s="7" t="s">
        <v>480</v>
      </c>
      <c r="L144" s="7"/>
      <c r="M144" s="24">
        <f t="shared" ref="M144" si="66">+M145</f>
        <v>200000</v>
      </c>
      <c r="N144" s="24"/>
      <c r="O144" s="25">
        <f t="shared" si="57"/>
        <v>200000</v>
      </c>
    </row>
    <row r="145" spans="2:15" ht="18.600000000000001" customHeight="1" x14ac:dyDescent="0.2">
      <c r="B145" s="8" t="s">
        <v>241</v>
      </c>
      <c r="C145" s="8" t="s">
        <v>240</v>
      </c>
      <c r="D145" s="8"/>
      <c r="E145" s="8"/>
      <c r="F145" s="8"/>
      <c r="G145" s="8">
        <v>20</v>
      </c>
      <c r="H145" s="8">
        <v>112</v>
      </c>
      <c r="I145" s="8"/>
      <c r="J145" s="8"/>
      <c r="K145" s="9" t="s">
        <v>481</v>
      </c>
      <c r="L145" s="9" t="s">
        <v>483</v>
      </c>
      <c r="M145" s="25">
        <v>200000</v>
      </c>
      <c r="N145" s="25">
        <v>0</v>
      </c>
      <c r="O145" s="25">
        <f t="shared" si="57"/>
        <v>200000</v>
      </c>
    </row>
    <row r="146" spans="2:15" ht="30" hidden="1" x14ac:dyDescent="0.2">
      <c r="B146" s="7" t="s">
        <v>242</v>
      </c>
      <c r="C146" s="7" t="s">
        <v>243</v>
      </c>
      <c r="D146" s="7"/>
      <c r="E146" s="7"/>
      <c r="F146" s="7"/>
      <c r="G146" s="8">
        <v>20</v>
      </c>
      <c r="H146" s="8">
        <v>112</v>
      </c>
      <c r="I146" s="7"/>
      <c r="J146" s="7"/>
      <c r="K146" s="7" t="s">
        <v>480</v>
      </c>
      <c r="L146" s="7"/>
      <c r="M146" s="24">
        <f t="shared" ref="M146" si="67">+M147</f>
        <v>100000</v>
      </c>
      <c r="N146" s="24"/>
      <c r="O146" s="25">
        <f t="shared" si="57"/>
        <v>100000</v>
      </c>
    </row>
    <row r="147" spans="2:15" ht="18" customHeight="1" x14ac:dyDescent="0.2">
      <c r="B147" s="8" t="s">
        <v>244</v>
      </c>
      <c r="C147" s="8" t="s">
        <v>243</v>
      </c>
      <c r="D147" s="8"/>
      <c r="E147" s="8"/>
      <c r="F147" s="8"/>
      <c r="G147" s="8">
        <v>20</v>
      </c>
      <c r="H147" s="8">
        <v>112</v>
      </c>
      <c r="I147" s="8"/>
      <c r="J147" s="8"/>
      <c r="K147" s="9" t="s">
        <v>481</v>
      </c>
      <c r="L147" s="9" t="s">
        <v>483</v>
      </c>
      <c r="M147" s="25">
        <v>100000</v>
      </c>
      <c r="N147" s="25">
        <v>0</v>
      </c>
      <c r="O147" s="25">
        <f t="shared" si="57"/>
        <v>100000</v>
      </c>
    </row>
    <row r="148" spans="2:15" ht="30" hidden="1" x14ac:dyDescent="0.2">
      <c r="B148" s="7" t="s">
        <v>245</v>
      </c>
      <c r="C148" s="7" t="s">
        <v>246</v>
      </c>
      <c r="D148" s="7"/>
      <c r="E148" s="7"/>
      <c r="F148" s="7"/>
      <c r="G148" s="8">
        <v>20</v>
      </c>
      <c r="H148" s="8">
        <v>112</v>
      </c>
      <c r="I148" s="7"/>
      <c r="J148" s="7"/>
      <c r="K148" s="7" t="s">
        <v>480</v>
      </c>
      <c r="L148" s="7"/>
      <c r="M148" s="24">
        <f t="shared" ref="M148" si="68">+M149</f>
        <v>100000</v>
      </c>
      <c r="N148" s="24"/>
      <c r="O148" s="25">
        <f t="shared" si="57"/>
        <v>100000</v>
      </c>
    </row>
    <row r="149" spans="2:15" ht="18" customHeight="1" x14ac:dyDescent="0.2">
      <c r="B149" s="8" t="s">
        <v>247</v>
      </c>
      <c r="C149" s="8" t="s">
        <v>246</v>
      </c>
      <c r="D149" s="8"/>
      <c r="E149" s="8"/>
      <c r="F149" s="8"/>
      <c r="G149" s="8">
        <v>20</v>
      </c>
      <c r="H149" s="8">
        <v>112</v>
      </c>
      <c r="I149" s="8"/>
      <c r="J149" s="8"/>
      <c r="K149" s="9" t="s">
        <v>481</v>
      </c>
      <c r="L149" s="9" t="s">
        <v>483</v>
      </c>
      <c r="M149" s="25">
        <v>100000</v>
      </c>
      <c r="N149" s="25">
        <v>0</v>
      </c>
      <c r="O149" s="25">
        <f t="shared" si="57"/>
        <v>100000</v>
      </c>
    </row>
    <row r="150" spans="2:15" hidden="1" x14ac:dyDescent="0.2">
      <c r="B150" s="7" t="s">
        <v>248</v>
      </c>
      <c r="C150" s="7" t="s">
        <v>249</v>
      </c>
      <c r="D150" s="7"/>
      <c r="E150" s="7"/>
      <c r="F150" s="7"/>
      <c r="G150" s="8">
        <v>20</v>
      </c>
      <c r="H150" s="8">
        <v>112</v>
      </c>
      <c r="I150" s="7"/>
      <c r="J150" s="7"/>
      <c r="K150" s="7"/>
      <c r="L150" s="7"/>
      <c r="M150" s="24">
        <f t="shared" ref="M150:M151" si="69">+M151</f>
        <v>15000</v>
      </c>
      <c r="N150" s="24"/>
      <c r="O150" s="25">
        <f t="shared" si="57"/>
        <v>15000</v>
      </c>
    </row>
    <row r="151" spans="2:15" ht="30" hidden="1" x14ac:dyDescent="0.2">
      <c r="B151" s="7" t="s">
        <v>250</v>
      </c>
      <c r="C151" s="7" t="s">
        <v>251</v>
      </c>
      <c r="D151" s="7"/>
      <c r="E151" s="7"/>
      <c r="F151" s="7"/>
      <c r="G151" s="8">
        <v>20</v>
      </c>
      <c r="H151" s="8">
        <v>112</v>
      </c>
      <c r="I151" s="7"/>
      <c r="J151" s="7"/>
      <c r="K151" s="7" t="s">
        <v>480</v>
      </c>
      <c r="L151" s="7"/>
      <c r="M151" s="24">
        <f t="shared" si="69"/>
        <v>15000</v>
      </c>
      <c r="N151" s="24"/>
      <c r="O151" s="25">
        <f t="shared" si="57"/>
        <v>15000</v>
      </c>
    </row>
    <row r="152" spans="2:15" ht="17.45" customHeight="1" x14ac:dyDescent="0.2">
      <c r="B152" s="8" t="s">
        <v>252</v>
      </c>
      <c r="C152" s="8" t="s">
        <v>251</v>
      </c>
      <c r="D152" s="8"/>
      <c r="E152" s="8"/>
      <c r="F152" s="8"/>
      <c r="G152" s="8">
        <v>20</v>
      </c>
      <c r="H152" s="8">
        <v>112</v>
      </c>
      <c r="I152" s="8"/>
      <c r="J152" s="8"/>
      <c r="K152" s="9" t="s">
        <v>481</v>
      </c>
      <c r="L152" s="9" t="s">
        <v>483</v>
      </c>
      <c r="M152" s="25">
        <v>15000</v>
      </c>
      <c r="N152" s="25">
        <v>0</v>
      </c>
      <c r="O152" s="25">
        <f t="shared" si="57"/>
        <v>15000</v>
      </c>
    </row>
    <row r="153" spans="2:15" hidden="1" x14ac:dyDescent="0.2">
      <c r="B153" s="7" t="s">
        <v>253</v>
      </c>
      <c r="C153" s="7" t="s">
        <v>254</v>
      </c>
      <c r="D153" s="7"/>
      <c r="E153" s="7"/>
      <c r="F153" s="7"/>
      <c r="G153" s="8">
        <v>20</v>
      </c>
      <c r="H153" s="8">
        <v>112</v>
      </c>
      <c r="I153" s="7"/>
      <c r="J153" s="7"/>
      <c r="K153" s="7"/>
      <c r="L153" s="7"/>
      <c r="M153" s="24">
        <f t="shared" ref="M153" si="70">+M154+M156+M158</f>
        <v>2050000</v>
      </c>
      <c r="N153" s="24"/>
      <c r="O153" s="25">
        <f t="shared" si="57"/>
        <v>2050000</v>
      </c>
    </row>
    <row r="154" spans="2:15" ht="30" hidden="1" x14ac:dyDescent="0.2">
      <c r="B154" s="7" t="s">
        <v>255</v>
      </c>
      <c r="C154" s="7" t="s">
        <v>256</v>
      </c>
      <c r="D154" s="7"/>
      <c r="E154" s="7"/>
      <c r="F154" s="7"/>
      <c r="G154" s="8">
        <v>20</v>
      </c>
      <c r="H154" s="8">
        <v>112</v>
      </c>
      <c r="I154" s="7"/>
      <c r="J154" s="7"/>
      <c r="K154" s="7" t="s">
        <v>480</v>
      </c>
      <c r="L154" s="7"/>
      <c r="M154" s="24">
        <f t="shared" ref="M154" si="71">+M155</f>
        <v>50000</v>
      </c>
      <c r="N154" s="24"/>
      <c r="O154" s="25">
        <f t="shared" si="57"/>
        <v>50000</v>
      </c>
    </row>
    <row r="155" spans="2:15" ht="19.149999999999999" customHeight="1" x14ac:dyDescent="0.2">
      <c r="B155" s="8" t="s">
        <v>257</v>
      </c>
      <c r="C155" s="8" t="s">
        <v>258</v>
      </c>
      <c r="D155" s="8"/>
      <c r="E155" s="8"/>
      <c r="F155" s="8"/>
      <c r="G155" s="8">
        <v>20</v>
      </c>
      <c r="H155" s="8">
        <v>112</v>
      </c>
      <c r="I155" s="8"/>
      <c r="J155" s="8"/>
      <c r="K155" s="9" t="s">
        <v>481</v>
      </c>
      <c r="L155" s="9" t="s">
        <v>483</v>
      </c>
      <c r="M155" s="25">
        <v>50000</v>
      </c>
      <c r="N155" s="25">
        <v>0</v>
      </c>
      <c r="O155" s="25">
        <f t="shared" si="57"/>
        <v>50000</v>
      </c>
    </row>
    <row r="156" spans="2:15" ht="30" hidden="1" x14ac:dyDescent="0.2">
      <c r="B156" s="7" t="s">
        <v>259</v>
      </c>
      <c r="C156" s="7" t="s">
        <v>260</v>
      </c>
      <c r="D156" s="7"/>
      <c r="E156" s="7"/>
      <c r="F156" s="7"/>
      <c r="G156" s="8">
        <v>20</v>
      </c>
      <c r="H156" s="8">
        <v>112</v>
      </c>
      <c r="I156" s="7"/>
      <c r="J156" s="7"/>
      <c r="K156" s="7" t="s">
        <v>480</v>
      </c>
      <c r="L156" s="7"/>
      <c r="M156" s="24">
        <f t="shared" ref="M156" si="72">+M157</f>
        <v>1000000</v>
      </c>
      <c r="N156" s="24"/>
      <c r="O156" s="25">
        <f t="shared" si="57"/>
        <v>1000000</v>
      </c>
    </row>
    <row r="157" spans="2:15" ht="13.9" customHeight="1" x14ac:dyDescent="0.2">
      <c r="B157" s="8" t="s">
        <v>261</v>
      </c>
      <c r="C157" s="8" t="s">
        <v>260</v>
      </c>
      <c r="D157" s="8"/>
      <c r="E157" s="8"/>
      <c r="F157" s="8"/>
      <c r="G157" s="8">
        <v>20</v>
      </c>
      <c r="H157" s="8">
        <v>112</v>
      </c>
      <c r="I157" s="8"/>
      <c r="J157" s="8"/>
      <c r="K157" s="9" t="s">
        <v>481</v>
      </c>
      <c r="L157" s="9" t="s">
        <v>483</v>
      </c>
      <c r="M157" s="25">
        <v>1000000</v>
      </c>
      <c r="N157" s="25">
        <v>0</v>
      </c>
      <c r="O157" s="25">
        <f t="shared" si="57"/>
        <v>1000000</v>
      </c>
    </row>
    <row r="158" spans="2:15" ht="30" hidden="1" x14ac:dyDescent="0.2">
      <c r="B158" s="7" t="s">
        <v>262</v>
      </c>
      <c r="C158" s="7" t="s">
        <v>263</v>
      </c>
      <c r="D158" s="7"/>
      <c r="E158" s="7"/>
      <c r="F158" s="7"/>
      <c r="G158" s="8">
        <v>20</v>
      </c>
      <c r="H158" s="8">
        <v>112</v>
      </c>
      <c r="I158" s="7"/>
      <c r="J158" s="7"/>
      <c r="K158" s="7" t="s">
        <v>480</v>
      </c>
      <c r="L158" s="7"/>
      <c r="M158" s="24">
        <f t="shared" ref="M158" si="73">+M159</f>
        <v>1000000</v>
      </c>
      <c r="N158" s="24"/>
      <c r="O158" s="25">
        <f t="shared" si="57"/>
        <v>1000000</v>
      </c>
    </row>
    <row r="159" spans="2:15" ht="17.45" customHeight="1" x14ac:dyDescent="0.2">
      <c r="B159" s="8" t="s">
        <v>264</v>
      </c>
      <c r="C159" s="8" t="s">
        <v>263</v>
      </c>
      <c r="D159" s="8"/>
      <c r="E159" s="8"/>
      <c r="F159" s="8"/>
      <c r="G159" s="8">
        <v>20</v>
      </c>
      <c r="H159" s="8">
        <v>112</v>
      </c>
      <c r="I159" s="8"/>
      <c r="J159" s="8"/>
      <c r="K159" s="9" t="s">
        <v>481</v>
      </c>
      <c r="L159" s="9" t="s">
        <v>483</v>
      </c>
      <c r="M159" s="25">
        <v>1000000</v>
      </c>
      <c r="N159" s="25">
        <v>0</v>
      </c>
      <c r="O159" s="25">
        <f t="shared" si="57"/>
        <v>1000000</v>
      </c>
    </row>
    <row r="160" spans="2:15" ht="21" hidden="1" customHeight="1" x14ac:dyDescent="0.2">
      <c r="B160" s="7" t="s">
        <v>265</v>
      </c>
      <c r="C160" s="7" t="s">
        <v>266</v>
      </c>
      <c r="D160" s="7"/>
      <c r="E160" s="7"/>
      <c r="F160" s="7"/>
      <c r="G160" s="8">
        <v>20</v>
      </c>
      <c r="H160" s="8">
        <v>112</v>
      </c>
      <c r="I160" s="7"/>
      <c r="J160" s="7"/>
      <c r="K160" s="7"/>
      <c r="L160" s="7"/>
      <c r="M160" s="24">
        <f t="shared" ref="M160" si="74">+M161+M163+M166+M171</f>
        <v>3350000</v>
      </c>
      <c r="N160" s="24"/>
      <c r="O160" s="25">
        <f t="shared" si="57"/>
        <v>3350000</v>
      </c>
    </row>
    <row r="161" spans="2:15" ht="30" hidden="1" x14ac:dyDescent="0.2">
      <c r="B161" s="7" t="s">
        <v>267</v>
      </c>
      <c r="C161" s="7" t="s">
        <v>268</v>
      </c>
      <c r="D161" s="7"/>
      <c r="E161" s="7"/>
      <c r="F161" s="7"/>
      <c r="G161" s="8">
        <v>20</v>
      </c>
      <c r="H161" s="8">
        <v>112</v>
      </c>
      <c r="I161" s="7"/>
      <c r="J161" s="7"/>
      <c r="K161" s="7" t="s">
        <v>480</v>
      </c>
      <c r="L161" s="7"/>
      <c r="M161" s="24">
        <f t="shared" ref="M161" si="75">+M162</f>
        <v>50000</v>
      </c>
      <c r="N161" s="24"/>
      <c r="O161" s="25">
        <f t="shared" si="57"/>
        <v>50000</v>
      </c>
    </row>
    <row r="162" spans="2:15" ht="15" customHeight="1" x14ac:dyDescent="0.2">
      <c r="B162" s="8" t="s">
        <v>269</v>
      </c>
      <c r="C162" s="8" t="s">
        <v>270</v>
      </c>
      <c r="D162" s="8"/>
      <c r="E162" s="8"/>
      <c r="F162" s="8"/>
      <c r="G162" s="8">
        <v>20</v>
      </c>
      <c r="H162" s="8">
        <v>112</v>
      </c>
      <c r="I162" s="8"/>
      <c r="J162" s="8"/>
      <c r="K162" s="9" t="s">
        <v>481</v>
      </c>
      <c r="L162" s="9" t="s">
        <v>483</v>
      </c>
      <c r="M162" s="25">
        <v>50000</v>
      </c>
      <c r="N162" s="25">
        <v>0</v>
      </c>
      <c r="O162" s="25">
        <f t="shared" si="57"/>
        <v>50000</v>
      </c>
    </row>
    <row r="163" spans="2:15" ht="30" hidden="1" x14ac:dyDescent="0.2">
      <c r="B163" s="7" t="s">
        <v>271</v>
      </c>
      <c r="C163" s="7" t="s">
        <v>272</v>
      </c>
      <c r="D163" s="7"/>
      <c r="E163" s="7"/>
      <c r="F163" s="7"/>
      <c r="G163" s="8">
        <v>20</v>
      </c>
      <c r="H163" s="8">
        <v>112</v>
      </c>
      <c r="I163" s="7"/>
      <c r="J163" s="7"/>
      <c r="K163" s="7" t="s">
        <v>480</v>
      </c>
      <c r="L163" s="7"/>
      <c r="M163" s="24">
        <f t="shared" ref="M163" si="76">+M164+M165</f>
        <v>200000</v>
      </c>
      <c r="N163" s="24"/>
      <c r="O163" s="25">
        <f t="shared" si="57"/>
        <v>200000</v>
      </c>
    </row>
    <row r="164" spans="2:15" ht="16.149999999999999" customHeight="1" x14ac:dyDescent="0.2">
      <c r="B164" s="8" t="s">
        <v>273</v>
      </c>
      <c r="C164" s="8" t="s">
        <v>274</v>
      </c>
      <c r="D164" s="8"/>
      <c r="E164" s="8"/>
      <c r="F164" s="8"/>
      <c r="G164" s="8">
        <v>20</v>
      </c>
      <c r="H164" s="8">
        <v>112</v>
      </c>
      <c r="I164" s="8"/>
      <c r="J164" s="8"/>
      <c r="K164" s="9" t="s">
        <v>481</v>
      </c>
      <c r="L164" s="9" t="s">
        <v>483</v>
      </c>
      <c r="M164" s="25">
        <v>100000</v>
      </c>
      <c r="N164" s="25">
        <v>0</v>
      </c>
      <c r="O164" s="25">
        <f t="shared" si="57"/>
        <v>100000</v>
      </c>
    </row>
    <row r="165" spans="2:15" ht="16.899999999999999" customHeight="1" x14ac:dyDescent="0.2">
      <c r="B165" s="8" t="s">
        <v>275</v>
      </c>
      <c r="C165" s="8" t="s">
        <v>276</v>
      </c>
      <c r="D165" s="8"/>
      <c r="E165" s="8"/>
      <c r="F165" s="8"/>
      <c r="G165" s="8">
        <v>20</v>
      </c>
      <c r="H165" s="8">
        <v>112</v>
      </c>
      <c r="I165" s="8"/>
      <c r="J165" s="8"/>
      <c r="K165" s="9" t="s">
        <v>481</v>
      </c>
      <c r="L165" s="9" t="s">
        <v>483</v>
      </c>
      <c r="M165" s="25">
        <v>100000</v>
      </c>
      <c r="N165" s="25">
        <v>0</v>
      </c>
      <c r="O165" s="25">
        <f t="shared" si="57"/>
        <v>100000</v>
      </c>
    </row>
    <row r="166" spans="2:15" ht="30" hidden="1" x14ac:dyDescent="0.2">
      <c r="B166" s="7" t="s">
        <v>277</v>
      </c>
      <c r="C166" s="7" t="s">
        <v>278</v>
      </c>
      <c r="D166" s="7"/>
      <c r="E166" s="7"/>
      <c r="F166" s="7"/>
      <c r="G166" s="8">
        <v>20</v>
      </c>
      <c r="H166" s="8">
        <v>112</v>
      </c>
      <c r="I166" s="7"/>
      <c r="J166" s="7"/>
      <c r="K166" s="7" t="s">
        <v>480</v>
      </c>
      <c r="L166" s="7"/>
      <c r="M166" s="24">
        <f t="shared" ref="M166" si="77">+SUM(M167:M170)</f>
        <v>3050000</v>
      </c>
      <c r="N166" s="24"/>
      <c r="O166" s="25">
        <f t="shared" si="57"/>
        <v>3050000</v>
      </c>
    </row>
    <row r="167" spans="2:15" ht="19.149999999999999" customHeight="1" x14ac:dyDescent="0.2">
      <c r="B167" s="8" t="s">
        <v>279</v>
      </c>
      <c r="C167" s="8" t="s">
        <v>280</v>
      </c>
      <c r="D167" s="8"/>
      <c r="E167" s="8"/>
      <c r="F167" s="8"/>
      <c r="G167" s="8">
        <v>20</v>
      </c>
      <c r="H167" s="8">
        <v>112</v>
      </c>
      <c r="I167" s="8"/>
      <c r="J167" s="8"/>
      <c r="K167" s="9" t="s">
        <v>481</v>
      </c>
      <c r="L167" s="9" t="s">
        <v>483</v>
      </c>
      <c r="M167" s="25">
        <v>0</v>
      </c>
      <c r="N167" s="25">
        <v>0</v>
      </c>
      <c r="O167" s="25">
        <f t="shared" si="57"/>
        <v>0</v>
      </c>
    </row>
    <row r="168" spans="2:15" ht="16.149999999999999" customHeight="1" x14ac:dyDescent="0.2">
      <c r="B168" s="8" t="s">
        <v>281</v>
      </c>
      <c r="C168" s="8" t="s">
        <v>282</v>
      </c>
      <c r="D168" s="8"/>
      <c r="E168" s="8"/>
      <c r="F168" s="8"/>
      <c r="G168" s="8">
        <v>20</v>
      </c>
      <c r="H168" s="8">
        <v>112</v>
      </c>
      <c r="I168" s="8"/>
      <c r="J168" s="8"/>
      <c r="K168" s="9" t="s">
        <v>481</v>
      </c>
      <c r="L168" s="9" t="s">
        <v>483</v>
      </c>
      <c r="M168" s="25">
        <v>3000000</v>
      </c>
      <c r="N168" s="25">
        <v>0</v>
      </c>
      <c r="O168" s="25">
        <f t="shared" si="57"/>
        <v>3000000</v>
      </c>
    </row>
    <row r="169" spans="2:15" ht="18" customHeight="1" x14ac:dyDescent="0.2">
      <c r="B169" s="8" t="s">
        <v>283</v>
      </c>
      <c r="C169" s="8" t="s">
        <v>284</v>
      </c>
      <c r="D169" s="8"/>
      <c r="E169" s="8"/>
      <c r="F169" s="8"/>
      <c r="G169" s="8">
        <v>20</v>
      </c>
      <c r="H169" s="8">
        <v>112</v>
      </c>
      <c r="I169" s="8"/>
      <c r="J169" s="8"/>
      <c r="K169" s="9" t="s">
        <v>481</v>
      </c>
      <c r="L169" s="9" t="s">
        <v>483</v>
      </c>
      <c r="M169" s="25">
        <v>50000</v>
      </c>
      <c r="N169" s="25">
        <v>0</v>
      </c>
      <c r="O169" s="25">
        <f t="shared" si="57"/>
        <v>50000</v>
      </c>
    </row>
    <row r="170" spans="2:15" x14ac:dyDescent="0.2">
      <c r="B170" s="8" t="s">
        <v>465</v>
      </c>
      <c r="C170" s="8" t="s">
        <v>466</v>
      </c>
      <c r="D170" s="8"/>
      <c r="E170" s="8"/>
      <c r="F170" s="8"/>
      <c r="G170" s="8"/>
      <c r="H170" s="8"/>
      <c r="I170" s="8"/>
      <c r="J170" s="8"/>
      <c r="K170" s="9"/>
      <c r="L170" s="9"/>
      <c r="M170" s="25">
        <v>0</v>
      </c>
      <c r="N170" s="25">
        <v>100000</v>
      </c>
      <c r="O170" s="25">
        <f t="shared" si="57"/>
        <v>100000</v>
      </c>
    </row>
    <row r="171" spans="2:15" ht="30" hidden="1" x14ac:dyDescent="0.2">
      <c r="B171" s="7" t="s">
        <v>285</v>
      </c>
      <c r="C171" s="7" t="s">
        <v>286</v>
      </c>
      <c r="D171" s="7"/>
      <c r="E171" s="7"/>
      <c r="F171" s="7"/>
      <c r="G171" s="8">
        <v>20</v>
      </c>
      <c r="H171" s="8">
        <v>112</v>
      </c>
      <c r="I171" s="7"/>
      <c r="J171" s="7"/>
      <c r="K171" s="7" t="s">
        <v>480</v>
      </c>
      <c r="L171" s="7"/>
      <c r="M171" s="24">
        <f t="shared" ref="M171" si="78">+M172</f>
        <v>50000</v>
      </c>
      <c r="N171" s="24"/>
      <c r="O171" s="25">
        <f t="shared" si="57"/>
        <v>50000</v>
      </c>
    </row>
    <row r="172" spans="2:15" ht="16.899999999999999" customHeight="1" x14ac:dyDescent="0.2">
      <c r="B172" s="8" t="s">
        <v>287</v>
      </c>
      <c r="C172" s="8" t="s">
        <v>288</v>
      </c>
      <c r="D172" s="8"/>
      <c r="E172" s="8"/>
      <c r="F172" s="8"/>
      <c r="G172" s="8">
        <v>20</v>
      </c>
      <c r="H172" s="8">
        <v>112</v>
      </c>
      <c r="I172" s="8"/>
      <c r="J172" s="8"/>
      <c r="K172" s="9" t="s">
        <v>481</v>
      </c>
      <c r="L172" s="9" t="s">
        <v>483</v>
      </c>
      <c r="M172" s="25">
        <v>50000</v>
      </c>
      <c r="N172" s="25">
        <v>0</v>
      </c>
      <c r="O172" s="25">
        <f t="shared" si="57"/>
        <v>50000</v>
      </c>
    </row>
    <row r="173" spans="2:15" hidden="1" x14ac:dyDescent="0.2">
      <c r="B173" s="7" t="s">
        <v>289</v>
      </c>
      <c r="C173" s="7" t="s">
        <v>290</v>
      </c>
      <c r="D173" s="7"/>
      <c r="E173" s="7"/>
      <c r="F173" s="7"/>
      <c r="G173" s="8">
        <v>20</v>
      </c>
      <c r="H173" s="8">
        <v>112</v>
      </c>
      <c r="I173" s="77" t="s">
        <v>487</v>
      </c>
      <c r="J173" s="7"/>
      <c r="K173" s="7"/>
      <c r="L173" s="7"/>
      <c r="M173" s="24">
        <f t="shared" ref="M173" si="79">+M174+M176</f>
        <v>12300000</v>
      </c>
      <c r="N173" s="24"/>
      <c r="O173" s="25">
        <f t="shared" si="57"/>
        <v>12300000</v>
      </c>
    </row>
    <row r="174" spans="2:15" ht="30" hidden="1" x14ac:dyDescent="0.2">
      <c r="B174" s="7" t="s">
        <v>291</v>
      </c>
      <c r="C174" s="7" t="s">
        <v>292</v>
      </c>
      <c r="D174" s="7"/>
      <c r="E174" s="7"/>
      <c r="F174" s="7"/>
      <c r="G174" s="8">
        <v>20</v>
      </c>
      <c r="H174" s="8">
        <v>112</v>
      </c>
      <c r="I174" s="77"/>
      <c r="J174" s="7"/>
      <c r="K174" s="7" t="s">
        <v>480</v>
      </c>
      <c r="L174" s="7"/>
      <c r="M174" s="24">
        <f t="shared" ref="M174" si="80">+M175</f>
        <v>12000000</v>
      </c>
      <c r="N174" s="24"/>
      <c r="O174" s="25">
        <f t="shared" si="57"/>
        <v>12000000</v>
      </c>
    </row>
    <row r="175" spans="2:15" ht="19.899999999999999" customHeight="1" x14ac:dyDescent="0.2">
      <c r="B175" s="8" t="s">
        <v>293</v>
      </c>
      <c r="C175" s="8" t="s">
        <v>294</v>
      </c>
      <c r="D175" s="8"/>
      <c r="E175" s="8"/>
      <c r="F175" s="8"/>
      <c r="G175" s="8">
        <v>20</v>
      </c>
      <c r="H175" s="8">
        <v>112</v>
      </c>
      <c r="I175" s="8"/>
      <c r="J175" s="8"/>
      <c r="K175" s="9" t="s">
        <v>481</v>
      </c>
      <c r="L175" s="9" t="s">
        <v>483</v>
      </c>
      <c r="M175" s="25">
        <v>12000000</v>
      </c>
      <c r="N175" s="25">
        <v>0</v>
      </c>
      <c r="O175" s="25">
        <f t="shared" si="57"/>
        <v>12000000</v>
      </c>
    </row>
    <row r="176" spans="2:15" ht="30" hidden="1" x14ac:dyDescent="0.2">
      <c r="B176" s="7" t="s">
        <v>295</v>
      </c>
      <c r="C176" s="7" t="s">
        <v>296</v>
      </c>
      <c r="D176" s="7"/>
      <c r="E176" s="7"/>
      <c r="F176" s="7"/>
      <c r="G176" s="8">
        <v>20</v>
      </c>
      <c r="H176" s="8">
        <v>112</v>
      </c>
      <c r="I176" s="7"/>
      <c r="J176" s="7"/>
      <c r="K176" s="7" t="s">
        <v>480</v>
      </c>
      <c r="L176" s="7"/>
      <c r="M176" s="24">
        <f t="shared" ref="M176" si="81">+M177+M178</f>
        <v>300000</v>
      </c>
      <c r="N176" s="24"/>
      <c r="O176" s="25">
        <f t="shared" si="57"/>
        <v>300000</v>
      </c>
    </row>
    <row r="177" spans="2:15" ht="17.45" customHeight="1" x14ac:dyDescent="0.2">
      <c r="B177" s="8" t="s">
        <v>297</v>
      </c>
      <c r="C177" s="8" t="s">
        <v>298</v>
      </c>
      <c r="D177" s="8"/>
      <c r="E177" s="8"/>
      <c r="F177" s="8"/>
      <c r="G177" s="8">
        <v>20</v>
      </c>
      <c r="H177" s="8">
        <v>112</v>
      </c>
      <c r="I177" s="8"/>
      <c r="J177" s="8"/>
      <c r="K177" s="9" t="s">
        <v>481</v>
      </c>
      <c r="L177" s="9" t="s">
        <v>483</v>
      </c>
      <c r="M177" s="25">
        <v>300000</v>
      </c>
      <c r="N177" s="25">
        <v>0</v>
      </c>
      <c r="O177" s="25">
        <f t="shared" si="57"/>
        <v>300000</v>
      </c>
    </row>
    <row r="178" spans="2:15" x14ac:dyDescent="0.2">
      <c r="B178" s="8" t="s">
        <v>469</v>
      </c>
      <c r="C178" s="8" t="s">
        <v>470</v>
      </c>
      <c r="D178" s="8"/>
      <c r="E178" s="8"/>
      <c r="F178" s="8"/>
      <c r="G178" s="8"/>
      <c r="H178" s="8"/>
      <c r="I178" s="8"/>
      <c r="J178" s="8"/>
      <c r="K178" s="9"/>
      <c r="L178" s="9"/>
      <c r="M178" s="25">
        <v>0</v>
      </c>
      <c r="N178" s="25">
        <v>100000</v>
      </c>
      <c r="O178" s="25">
        <f t="shared" si="57"/>
        <v>100000</v>
      </c>
    </row>
    <row r="179" spans="2:15" hidden="1" x14ac:dyDescent="0.2">
      <c r="B179" s="7" t="s">
        <v>299</v>
      </c>
      <c r="C179" s="7" t="s">
        <v>300</v>
      </c>
      <c r="D179" s="7"/>
      <c r="E179" s="7"/>
      <c r="F179" s="7"/>
      <c r="G179" s="8">
        <v>20</v>
      </c>
      <c r="H179" s="8">
        <v>112</v>
      </c>
      <c r="I179" s="7"/>
      <c r="J179" s="7"/>
      <c r="K179" s="7"/>
      <c r="L179" s="7"/>
      <c r="M179" s="24">
        <f t="shared" ref="M179" si="82">+M180+M182+M184+M186+M188+M190+M193</f>
        <v>23450000</v>
      </c>
      <c r="N179" s="24"/>
      <c r="O179" s="25">
        <f t="shared" si="57"/>
        <v>23450000</v>
      </c>
    </row>
    <row r="180" spans="2:15" ht="30" hidden="1" x14ac:dyDescent="0.2">
      <c r="B180" s="7" t="s">
        <v>301</v>
      </c>
      <c r="C180" s="7" t="s">
        <v>302</v>
      </c>
      <c r="D180" s="7"/>
      <c r="E180" s="7"/>
      <c r="F180" s="7"/>
      <c r="G180" s="8">
        <v>20</v>
      </c>
      <c r="H180" s="8">
        <v>112</v>
      </c>
      <c r="I180" s="7"/>
      <c r="J180" s="7"/>
      <c r="K180" s="7" t="s">
        <v>480</v>
      </c>
      <c r="L180" s="7"/>
      <c r="M180" s="24">
        <f t="shared" ref="M180" si="83">+M181</f>
        <v>200000</v>
      </c>
      <c r="N180" s="24"/>
      <c r="O180" s="25">
        <f t="shared" si="57"/>
        <v>200000</v>
      </c>
    </row>
    <row r="181" spans="2:15" ht="19.149999999999999" customHeight="1" x14ac:dyDescent="0.2">
      <c r="B181" s="8" t="s">
        <v>303</v>
      </c>
      <c r="C181" s="8" t="s">
        <v>302</v>
      </c>
      <c r="D181" s="8"/>
      <c r="E181" s="8"/>
      <c r="F181" s="8"/>
      <c r="G181" s="8">
        <v>20</v>
      </c>
      <c r="H181" s="8">
        <v>112</v>
      </c>
      <c r="I181" s="8"/>
      <c r="J181" s="8"/>
      <c r="K181" s="9" t="s">
        <v>481</v>
      </c>
      <c r="L181" s="9" t="s">
        <v>483</v>
      </c>
      <c r="M181" s="25">
        <v>200000</v>
      </c>
      <c r="N181" s="25">
        <v>0</v>
      </c>
      <c r="O181" s="25">
        <f t="shared" si="57"/>
        <v>200000</v>
      </c>
    </row>
    <row r="182" spans="2:15" ht="30" hidden="1" x14ac:dyDescent="0.2">
      <c r="B182" s="7" t="s">
        <v>304</v>
      </c>
      <c r="C182" s="7" t="s">
        <v>305</v>
      </c>
      <c r="D182" s="7"/>
      <c r="E182" s="7"/>
      <c r="F182" s="7"/>
      <c r="G182" s="8">
        <v>20</v>
      </c>
      <c r="H182" s="8">
        <v>112</v>
      </c>
      <c r="I182" s="7"/>
      <c r="J182" s="7"/>
      <c r="K182" s="7" t="s">
        <v>480</v>
      </c>
      <c r="L182" s="7"/>
      <c r="M182" s="24">
        <f t="shared" ref="M182" si="84">+M183</f>
        <v>18500000</v>
      </c>
      <c r="N182" s="24"/>
      <c r="O182" s="25">
        <f t="shared" si="57"/>
        <v>18500000</v>
      </c>
    </row>
    <row r="183" spans="2:15" ht="16.899999999999999" customHeight="1" x14ac:dyDescent="0.2">
      <c r="B183" s="8" t="s">
        <v>306</v>
      </c>
      <c r="C183" s="8" t="s">
        <v>307</v>
      </c>
      <c r="D183" s="8"/>
      <c r="E183" s="8"/>
      <c r="F183" s="8"/>
      <c r="G183" s="8">
        <v>20</v>
      </c>
      <c r="H183" s="8">
        <v>112</v>
      </c>
      <c r="I183" s="8"/>
      <c r="J183" s="8"/>
      <c r="K183" s="9" t="s">
        <v>481</v>
      </c>
      <c r="L183" s="9" t="s">
        <v>483</v>
      </c>
      <c r="M183" s="25">
        <v>18500000</v>
      </c>
      <c r="N183" s="25">
        <v>0</v>
      </c>
      <c r="O183" s="25">
        <f t="shared" si="57"/>
        <v>18500000</v>
      </c>
    </row>
    <row r="184" spans="2:15" ht="30" hidden="1" x14ac:dyDescent="0.2">
      <c r="B184" s="7" t="s">
        <v>308</v>
      </c>
      <c r="C184" s="7" t="s">
        <v>309</v>
      </c>
      <c r="D184" s="7"/>
      <c r="E184" s="7"/>
      <c r="F184" s="7"/>
      <c r="G184" s="8">
        <v>20</v>
      </c>
      <c r="H184" s="8">
        <v>112</v>
      </c>
      <c r="I184" s="7"/>
      <c r="J184" s="7"/>
      <c r="K184" s="7" t="s">
        <v>480</v>
      </c>
      <c r="L184" s="7"/>
      <c r="M184" s="24">
        <f t="shared" ref="M184" si="85">+M185</f>
        <v>600000</v>
      </c>
      <c r="N184" s="24"/>
      <c r="O184" s="25">
        <f t="shared" si="57"/>
        <v>600000</v>
      </c>
    </row>
    <row r="185" spans="2:15" ht="16.149999999999999" customHeight="1" x14ac:dyDescent="0.2">
      <c r="B185" s="8" t="s">
        <v>310</v>
      </c>
      <c r="C185" s="8" t="s">
        <v>311</v>
      </c>
      <c r="D185" s="8"/>
      <c r="E185" s="8"/>
      <c r="F185" s="8"/>
      <c r="G185" s="8">
        <v>20</v>
      </c>
      <c r="H185" s="8">
        <v>112</v>
      </c>
      <c r="I185" s="8"/>
      <c r="J185" s="8"/>
      <c r="K185" s="9" t="s">
        <v>481</v>
      </c>
      <c r="L185" s="9" t="s">
        <v>483</v>
      </c>
      <c r="M185" s="25">
        <v>600000</v>
      </c>
      <c r="N185" s="25">
        <v>0</v>
      </c>
      <c r="O185" s="25">
        <f t="shared" si="57"/>
        <v>600000</v>
      </c>
    </row>
    <row r="186" spans="2:15" ht="30" hidden="1" x14ac:dyDescent="0.2">
      <c r="B186" s="7" t="s">
        <v>312</v>
      </c>
      <c r="C186" s="7" t="s">
        <v>313</v>
      </c>
      <c r="D186" s="7"/>
      <c r="E186" s="7"/>
      <c r="F186" s="7"/>
      <c r="G186" s="8">
        <v>20</v>
      </c>
      <c r="H186" s="8">
        <v>112</v>
      </c>
      <c r="I186" s="7"/>
      <c r="J186" s="7"/>
      <c r="K186" s="7" t="s">
        <v>480</v>
      </c>
      <c r="L186" s="7"/>
      <c r="M186" s="24">
        <f t="shared" ref="M186" si="86">+M187</f>
        <v>50000</v>
      </c>
      <c r="N186" s="24"/>
      <c r="O186" s="25">
        <f t="shared" si="57"/>
        <v>50000</v>
      </c>
    </row>
    <row r="187" spans="2:15" ht="18" customHeight="1" x14ac:dyDescent="0.2">
      <c r="B187" s="8" t="s">
        <v>314</v>
      </c>
      <c r="C187" s="8" t="s">
        <v>313</v>
      </c>
      <c r="D187" s="8"/>
      <c r="E187" s="8"/>
      <c r="F187" s="8"/>
      <c r="G187" s="8">
        <v>20</v>
      </c>
      <c r="H187" s="8">
        <v>112</v>
      </c>
      <c r="I187" s="8"/>
      <c r="J187" s="8"/>
      <c r="K187" s="9" t="s">
        <v>481</v>
      </c>
      <c r="L187" s="9" t="s">
        <v>483</v>
      </c>
      <c r="M187" s="25">
        <v>50000</v>
      </c>
      <c r="N187" s="25">
        <v>0</v>
      </c>
      <c r="O187" s="25">
        <f t="shared" si="57"/>
        <v>50000</v>
      </c>
    </row>
    <row r="188" spans="2:15" ht="30" hidden="1" x14ac:dyDescent="0.2">
      <c r="B188" s="7" t="s">
        <v>315</v>
      </c>
      <c r="C188" s="7" t="s">
        <v>316</v>
      </c>
      <c r="D188" s="7"/>
      <c r="E188" s="7"/>
      <c r="F188" s="7"/>
      <c r="G188" s="8">
        <v>20</v>
      </c>
      <c r="H188" s="8">
        <v>112</v>
      </c>
      <c r="I188" s="7"/>
      <c r="J188" s="7"/>
      <c r="K188" s="7" t="s">
        <v>480</v>
      </c>
      <c r="L188" s="7"/>
      <c r="M188" s="24">
        <f t="shared" ref="M188" si="87">+M189</f>
        <v>500000</v>
      </c>
      <c r="N188" s="24"/>
      <c r="O188" s="25">
        <f t="shared" si="57"/>
        <v>500000</v>
      </c>
    </row>
    <row r="189" spans="2:15" ht="16.899999999999999" customHeight="1" x14ac:dyDescent="0.2">
      <c r="B189" s="8" t="s">
        <v>317</v>
      </c>
      <c r="C189" s="8" t="s">
        <v>316</v>
      </c>
      <c r="D189" s="8"/>
      <c r="E189" s="8"/>
      <c r="F189" s="8"/>
      <c r="G189" s="8">
        <v>20</v>
      </c>
      <c r="H189" s="8">
        <v>112</v>
      </c>
      <c r="I189" s="8"/>
      <c r="J189" s="8"/>
      <c r="K189" s="9" t="s">
        <v>481</v>
      </c>
      <c r="L189" s="9" t="s">
        <v>483</v>
      </c>
      <c r="M189" s="25">
        <v>500000</v>
      </c>
      <c r="N189" s="25">
        <v>0</v>
      </c>
      <c r="O189" s="25">
        <f t="shared" si="57"/>
        <v>500000</v>
      </c>
    </row>
    <row r="190" spans="2:15" ht="30" hidden="1" x14ac:dyDescent="0.2">
      <c r="B190" s="7" t="s">
        <v>318</v>
      </c>
      <c r="C190" s="7" t="s">
        <v>319</v>
      </c>
      <c r="D190" s="7"/>
      <c r="E190" s="7"/>
      <c r="F190" s="7"/>
      <c r="G190" s="8">
        <v>20</v>
      </c>
      <c r="H190" s="8">
        <v>112</v>
      </c>
      <c r="I190" s="7"/>
      <c r="J190" s="7"/>
      <c r="K190" s="7" t="s">
        <v>480</v>
      </c>
      <c r="L190" s="7"/>
      <c r="M190" s="24">
        <f t="shared" ref="M190" si="88">+M191+M192</f>
        <v>1000000</v>
      </c>
      <c r="N190" s="24"/>
      <c r="O190" s="25">
        <f t="shared" si="57"/>
        <v>1000000</v>
      </c>
    </row>
    <row r="191" spans="2:15" ht="18.600000000000001" customHeight="1" x14ac:dyDescent="0.2">
      <c r="B191" s="8" t="s">
        <v>320</v>
      </c>
      <c r="C191" s="8" t="s">
        <v>321</v>
      </c>
      <c r="D191" s="8"/>
      <c r="E191" s="8"/>
      <c r="F191" s="8"/>
      <c r="G191" s="8">
        <v>20</v>
      </c>
      <c r="H191" s="8">
        <v>112</v>
      </c>
      <c r="I191" s="8"/>
      <c r="J191" s="8"/>
      <c r="K191" s="9" t="s">
        <v>481</v>
      </c>
      <c r="L191" s="9" t="s">
        <v>483</v>
      </c>
      <c r="M191" s="25">
        <v>500000</v>
      </c>
      <c r="N191" s="25">
        <v>0</v>
      </c>
      <c r="O191" s="25">
        <f t="shared" si="57"/>
        <v>500000</v>
      </c>
    </row>
    <row r="192" spans="2:15" ht="18" customHeight="1" x14ac:dyDescent="0.2">
      <c r="B192" s="8" t="s">
        <v>13</v>
      </c>
      <c r="C192" s="8" t="s">
        <v>14</v>
      </c>
      <c r="D192" s="8"/>
      <c r="E192" s="8"/>
      <c r="F192" s="8"/>
      <c r="G192" s="8">
        <v>20</v>
      </c>
      <c r="H192" s="8">
        <v>112</v>
      </c>
      <c r="I192" s="8"/>
      <c r="J192" s="8"/>
      <c r="K192" s="9" t="s">
        <v>481</v>
      </c>
      <c r="L192" s="9" t="s">
        <v>483</v>
      </c>
      <c r="M192" s="25">
        <v>500000</v>
      </c>
      <c r="N192" s="25">
        <v>0</v>
      </c>
      <c r="O192" s="25">
        <f t="shared" si="57"/>
        <v>500000</v>
      </c>
    </row>
    <row r="193" spans="2:15" ht="30" hidden="1" x14ac:dyDescent="0.2">
      <c r="B193" s="7" t="s">
        <v>322</v>
      </c>
      <c r="C193" s="7" t="s">
        <v>323</v>
      </c>
      <c r="D193" s="7"/>
      <c r="E193" s="7"/>
      <c r="F193" s="7"/>
      <c r="G193" s="8">
        <v>20</v>
      </c>
      <c r="H193" s="8">
        <v>112</v>
      </c>
      <c r="I193" s="7"/>
      <c r="J193" s="7"/>
      <c r="K193" s="7" t="s">
        <v>480</v>
      </c>
      <c r="L193" s="7"/>
      <c r="M193" s="24">
        <f>+SUM(M194:M197)</f>
        <v>2600000</v>
      </c>
      <c r="N193" s="24"/>
      <c r="O193" s="25">
        <f t="shared" ref="O193:O197" si="89">+M193+N193</f>
        <v>2600000</v>
      </c>
    </row>
    <row r="194" spans="2:15" ht="20.45" customHeight="1" x14ac:dyDescent="0.2">
      <c r="B194" s="8" t="s">
        <v>324</v>
      </c>
      <c r="C194" s="8" t="s">
        <v>325</v>
      </c>
      <c r="D194" s="8"/>
      <c r="E194" s="8"/>
      <c r="F194" s="8"/>
      <c r="G194" s="8">
        <v>20</v>
      </c>
      <c r="H194" s="8">
        <v>112</v>
      </c>
      <c r="I194" s="8"/>
      <c r="J194" s="8"/>
      <c r="K194" s="9" t="s">
        <v>481</v>
      </c>
      <c r="L194" s="9" t="s">
        <v>483</v>
      </c>
      <c r="M194" s="25">
        <v>2000000</v>
      </c>
      <c r="N194" s="25">
        <v>-1950000</v>
      </c>
      <c r="O194" s="25">
        <f t="shared" si="89"/>
        <v>50000</v>
      </c>
    </row>
    <row r="195" spans="2:15" ht="20.45" customHeight="1" x14ac:dyDescent="0.2">
      <c r="B195" s="8" t="s">
        <v>326</v>
      </c>
      <c r="C195" s="8" t="s">
        <v>327</v>
      </c>
      <c r="D195" s="8"/>
      <c r="E195" s="8"/>
      <c r="F195" s="8"/>
      <c r="G195" s="8">
        <v>20</v>
      </c>
      <c r="H195" s="8">
        <v>112</v>
      </c>
      <c r="I195" s="8"/>
      <c r="J195" s="8"/>
      <c r="K195" s="9" t="s">
        <v>481</v>
      </c>
      <c r="L195" s="9" t="s">
        <v>483</v>
      </c>
      <c r="M195" s="25">
        <v>0</v>
      </c>
      <c r="N195" s="25">
        <v>0</v>
      </c>
      <c r="O195" s="25">
        <f t="shared" si="89"/>
        <v>0</v>
      </c>
    </row>
    <row r="196" spans="2:15" ht="17.45" customHeight="1" x14ac:dyDescent="0.2">
      <c r="B196" s="8" t="s">
        <v>328</v>
      </c>
      <c r="C196" s="8" t="s">
        <v>329</v>
      </c>
      <c r="D196" s="8"/>
      <c r="E196" s="8"/>
      <c r="F196" s="8"/>
      <c r="G196" s="8">
        <v>20</v>
      </c>
      <c r="H196" s="8">
        <v>112</v>
      </c>
      <c r="I196" s="8"/>
      <c r="J196" s="8"/>
      <c r="K196" s="9" t="s">
        <v>481</v>
      </c>
      <c r="L196" s="9" t="s">
        <v>483</v>
      </c>
      <c r="M196" s="25">
        <v>600000</v>
      </c>
      <c r="N196" s="25">
        <v>0</v>
      </c>
      <c r="O196" s="25">
        <f t="shared" si="89"/>
        <v>600000</v>
      </c>
    </row>
    <row r="197" spans="2:15" x14ac:dyDescent="0.2">
      <c r="B197" s="8" t="s">
        <v>467</v>
      </c>
      <c r="C197" s="8" t="s">
        <v>468</v>
      </c>
      <c r="D197" s="8"/>
      <c r="E197" s="8"/>
      <c r="F197" s="8"/>
      <c r="G197" s="8"/>
      <c r="H197" s="8"/>
      <c r="I197" s="8"/>
      <c r="J197" s="8"/>
      <c r="K197" s="9"/>
      <c r="L197" s="9"/>
      <c r="M197" s="25">
        <v>0</v>
      </c>
      <c r="N197" s="25">
        <v>1950000</v>
      </c>
      <c r="O197" s="25">
        <f t="shared" si="89"/>
        <v>1950000</v>
      </c>
    </row>
    <row r="198" spans="2:15" hidden="1" x14ac:dyDescent="0.2">
      <c r="B198" s="6">
        <v>2.4</v>
      </c>
      <c r="C198" s="7" t="s">
        <v>330</v>
      </c>
      <c r="D198" s="6"/>
      <c r="E198" s="6"/>
      <c r="F198" s="6"/>
      <c r="G198" s="8">
        <v>20</v>
      </c>
      <c r="H198" s="8">
        <v>112</v>
      </c>
      <c r="I198" s="6"/>
      <c r="J198" s="6"/>
      <c r="K198" s="6"/>
      <c r="L198" s="6"/>
      <c r="M198" s="24">
        <f t="shared" ref="M198:O199" si="90">+M199</f>
        <v>0</v>
      </c>
      <c r="N198" s="24">
        <f t="shared" si="90"/>
        <v>0</v>
      </c>
      <c r="O198" s="24">
        <f t="shared" si="90"/>
        <v>0</v>
      </c>
    </row>
    <row r="199" spans="2:15" hidden="1" x14ac:dyDescent="0.2">
      <c r="B199" s="7" t="s">
        <v>331</v>
      </c>
      <c r="C199" s="7" t="s">
        <v>332</v>
      </c>
      <c r="D199" s="7"/>
      <c r="E199" s="7"/>
      <c r="F199" s="7"/>
      <c r="G199" s="8">
        <v>20</v>
      </c>
      <c r="H199" s="8">
        <v>112</v>
      </c>
      <c r="I199" s="7"/>
      <c r="J199" s="7"/>
      <c r="K199" s="7"/>
      <c r="L199" s="7"/>
      <c r="M199" s="24">
        <f t="shared" si="90"/>
        <v>0</v>
      </c>
      <c r="N199" s="24">
        <f t="shared" si="90"/>
        <v>0</v>
      </c>
      <c r="O199" s="24">
        <f t="shared" si="90"/>
        <v>0</v>
      </c>
    </row>
    <row r="200" spans="2:15" hidden="1" x14ac:dyDescent="0.2">
      <c r="B200" s="7" t="s">
        <v>333</v>
      </c>
      <c r="C200" s="7" t="s">
        <v>334</v>
      </c>
      <c r="D200" s="7"/>
      <c r="E200" s="7"/>
      <c r="F200" s="7"/>
      <c r="G200" s="8">
        <v>20</v>
      </c>
      <c r="H200" s="8">
        <v>112</v>
      </c>
      <c r="I200" s="7"/>
      <c r="J200" s="7"/>
      <c r="K200" s="7"/>
      <c r="L200" s="7"/>
      <c r="M200" s="24">
        <f t="shared" ref="M200:O200" si="91">+M201+M202</f>
        <v>0</v>
      </c>
      <c r="N200" s="24">
        <f t="shared" si="91"/>
        <v>0</v>
      </c>
      <c r="O200" s="24">
        <f t="shared" si="91"/>
        <v>0</v>
      </c>
    </row>
    <row r="201" spans="2:15" ht="31.5" hidden="1" x14ac:dyDescent="0.2">
      <c r="B201" s="8" t="s">
        <v>335</v>
      </c>
      <c r="C201" s="8" t="s">
        <v>336</v>
      </c>
      <c r="D201" s="8"/>
      <c r="E201" s="8"/>
      <c r="F201" s="8"/>
      <c r="G201" s="8">
        <v>20</v>
      </c>
      <c r="H201" s="8">
        <v>112</v>
      </c>
      <c r="I201" s="8"/>
      <c r="J201" s="8"/>
      <c r="K201" s="9" t="s">
        <v>481</v>
      </c>
      <c r="L201" s="9" t="s">
        <v>483</v>
      </c>
      <c r="M201" s="25">
        <v>0</v>
      </c>
      <c r="N201" s="25">
        <v>0</v>
      </c>
      <c r="O201" s="25">
        <v>0</v>
      </c>
    </row>
    <row r="202" spans="2:15" ht="17.45" hidden="1" customHeight="1" x14ac:dyDescent="0.2">
      <c r="B202" s="8" t="s">
        <v>337</v>
      </c>
      <c r="C202" s="8" t="s">
        <v>338</v>
      </c>
      <c r="D202" s="8"/>
      <c r="E202" s="8"/>
      <c r="F202" s="8"/>
      <c r="G202" s="8">
        <v>20</v>
      </c>
      <c r="H202" s="8">
        <v>112</v>
      </c>
      <c r="I202" s="8"/>
      <c r="J202" s="8"/>
      <c r="K202" s="9" t="s">
        <v>481</v>
      </c>
      <c r="L202" s="9" t="s">
        <v>483</v>
      </c>
      <c r="M202" s="25">
        <v>0</v>
      </c>
      <c r="N202" s="25">
        <v>0</v>
      </c>
      <c r="O202" s="25">
        <v>0</v>
      </c>
    </row>
    <row r="203" spans="2:15" x14ac:dyDescent="0.2">
      <c r="B203" s="6">
        <v>2.6</v>
      </c>
      <c r="C203" s="7" t="s">
        <v>339</v>
      </c>
      <c r="D203" s="6"/>
      <c r="E203" s="6"/>
      <c r="F203" s="6"/>
      <c r="G203" s="8">
        <v>20</v>
      </c>
      <c r="H203" s="8">
        <v>112</v>
      </c>
      <c r="I203" s="6"/>
      <c r="J203" s="6"/>
      <c r="K203" s="6"/>
      <c r="L203" s="6"/>
      <c r="M203" s="24">
        <f t="shared" ref="M203:O203" si="92">+M204+M215+M224+M230+M242+M255+M261</f>
        <v>23350000</v>
      </c>
      <c r="N203" s="24">
        <f t="shared" si="92"/>
        <v>0</v>
      </c>
      <c r="O203" s="24">
        <f t="shared" si="92"/>
        <v>23350000</v>
      </c>
    </row>
    <row r="204" spans="2:15" hidden="1" x14ac:dyDescent="0.2">
      <c r="B204" s="7" t="s">
        <v>340</v>
      </c>
      <c r="C204" s="7" t="s">
        <v>341</v>
      </c>
      <c r="D204" s="7"/>
      <c r="E204" s="7"/>
      <c r="F204" s="7"/>
      <c r="G204" s="8">
        <v>20</v>
      </c>
      <c r="H204" s="8">
        <v>112</v>
      </c>
      <c r="I204" s="7"/>
      <c r="J204" s="7"/>
      <c r="K204" s="7"/>
      <c r="L204" s="7"/>
      <c r="M204" s="24">
        <f t="shared" ref="M204:O204" si="93">+M205+M207+M209+M211+M213</f>
        <v>10800000</v>
      </c>
      <c r="N204" s="24">
        <f t="shared" si="93"/>
        <v>0</v>
      </c>
      <c r="O204" s="24">
        <f t="shared" si="93"/>
        <v>10800000</v>
      </c>
    </row>
    <row r="205" spans="2:15" ht="30" hidden="1" x14ac:dyDescent="0.2">
      <c r="B205" s="7" t="s">
        <v>342</v>
      </c>
      <c r="C205" s="7" t="s">
        <v>343</v>
      </c>
      <c r="D205" s="7"/>
      <c r="E205" s="7"/>
      <c r="F205" s="7"/>
      <c r="G205" s="8">
        <v>20</v>
      </c>
      <c r="H205" s="8">
        <v>112</v>
      </c>
      <c r="I205" s="7"/>
      <c r="J205" s="7"/>
      <c r="K205" s="7" t="s">
        <v>480</v>
      </c>
      <c r="L205" s="7"/>
      <c r="M205" s="24">
        <f t="shared" ref="M205:O205" si="94">+M206</f>
        <v>3000000</v>
      </c>
      <c r="N205" s="24">
        <f t="shared" si="94"/>
        <v>0</v>
      </c>
      <c r="O205" s="24">
        <f t="shared" si="94"/>
        <v>3000000</v>
      </c>
    </row>
    <row r="206" spans="2:15" ht="19.149999999999999" customHeight="1" x14ac:dyDescent="0.2">
      <c r="B206" s="8" t="s">
        <v>344</v>
      </c>
      <c r="C206" s="8" t="s">
        <v>343</v>
      </c>
      <c r="D206" s="8"/>
      <c r="E206" s="8"/>
      <c r="F206" s="8"/>
      <c r="G206" s="8">
        <v>20</v>
      </c>
      <c r="H206" s="8">
        <v>112</v>
      </c>
      <c r="I206" s="8"/>
      <c r="J206" s="8"/>
      <c r="K206" s="9" t="s">
        <v>481</v>
      </c>
      <c r="L206" s="9" t="s">
        <v>483</v>
      </c>
      <c r="M206" s="25">
        <v>3000000</v>
      </c>
      <c r="N206" s="25">
        <v>0</v>
      </c>
      <c r="O206" s="25">
        <f t="shared" ref="O206:O266" si="95">+M206+N206</f>
        <v>3000000</v>
      </c>
    </row>
    <row r="207" spans="2:15" ht="30" hidden="1" x14ac:dyDescent="0.2">
      <c r="B207" s="7" t="s">
        <v>345</v>
      </c>
      <c r="C207" s="7" t="s">
        <v>346</v>
      </c>
      <c r="D207" s="7"/>
      <c r="E207" s="7"/>
      <c r="F207" s="7"/>
      <c r="G207" s="8">
        <v>20</v>
      </c>
      <c r="H207" s="8">
        <v>112</v>
      </c>
      <c r="I207" s="7"/>
      <c r="J207" s="7"/>
      <c r="K207" s="7" t="s">
        <v>480</v>
      </c>
      <c r="L207" s="7"/>
      <c r="M207" s="24">
        <f t="shared" ref="M207" si="96">+M208</f>
        <v>3000000</v>
      </c>
      <c r="N207" s="24"/>
      <c r="O207" s="25">
        <f t="shared" si="95"/>
        <v>3000000</v>
      </c>
    </row>
    <row r="208" spans="2:15" ht="20.45" customHeight="1" x14ac:dyDescent="0.2">
      <c r="B208" s="8" t="s">
        <v>347</v>
      </c>
      <c r="C208" s="8" t="s">
        <v>346</v>
      </c>
      <c r="D208" s="8"/>
      <c r="E208" s="8"/>
      <c r="F208" s="8"/>
      <c r="G208" s="8">
        <v>20</v>
      </c>
      <c r="H208" s="8">
        <v>112</v>
      </c>
      <c r="I208" s="8"/>
      <c r="J208" s="8"/>
      <c r="K208" s="9" t="s">
        <v>481</v>
      </c>
      <c r="L208" s="9" t="s">
        <v>483</v>
      </c>
      <c r="M208" s="25">
        <v>3000000</v>
      </c>
      <c r="N208" s="25">
        <v>0</v>
      </c>
      <c r="O208" s="25">
        <f t="shared" si="95"/>
        <v>3000000</v>
      </c>
    </row>
    <row r="209" spans="2:15" ht="30" hidden="1" x14ac:dyDescent="0.2">
      <c r="B209" s="7" t="s">
        <v>348</v>
      </c>
      <c r="C209" s="7" t="s">
        <v>349</v>
      </c>
      <c r="D209" s="7"/>
      <c r="E209" s="7"/>
      <c r="F209" s="7"/>
      <c r="G209" s="8">
        <v>20</v>
      </c>
      <c r="H209" s="8">
        <v>112</v>
      </c>
      <c r="I209" s="7"/>
      <c r="J209" s="7"/>
      <c r="K209" s="7" t="s">
        <v>480</v>
      </c>
      <c r="L209" s="7"/>
      <c r="M209" s="24">
        <f t="shared" ref="M209" si="97">+M210</f>
        <v>3500000</v>
      </c>
      <c r="N209" s="24"/>
      <c r="O209" s="25">
        <f t="shared" si="95"/>
        <v>3500000</v>
      </c>
    </row>
    <row r="210" spans="2:15" ht="17.45" customHeight="1" x14ac:dyDescent="0.2">
      <c r="B210" s="8" t="s">
        <v>350</v>
      </c>
      <c r="C210" s="8" t="s">
        <v>349</v>
      </c>
      <c r="D210" s="8"/>
      <c r="E210" s="8"/>
      <c r="F210" s="8"/>
      <c r="G210" s="8">
        <v>20</v>
      </c>
      <c r="H210" s="8">
        <v>112</v>
      </c>
      <c r="I210" s="8"/>
      <c r="J210" s="8"/>
      <c r="K210" s="9" t="s">
        <v>481</v>
      </c>
      <c r="L210" s="9" t="s">
        <v>483</v>
      </c>
      <c r="M210" s="25">
        <v>3500000</v>
      </c>
      <c r="N210" s="25">
        <v>1700000</v>
      </c>
      <c r="O210" s="25">
        <f t="shared" si="95"/>
        <v>5200000</v>
      </c>
    </row>
    <row r="211" spans="2:15" ht="30" hidden="1" x14ac:dyDescent="0.2">
      <c r="B211" s="7" t="s">
        <v>351</v>
      </c>
      <c r="C211" s="7" t="s">
        <v>352</v>
      </c>
      <c r="D211" s="7"/>
      <c r="E211" s="7"/>
      <c r="F211" s="7"/>
      <c r="G211" s="8">
        <v>20</v>
      </c>
      <c r="H211" s="8">
        <v>112</v>
      </c>
      <c r="I211" s="7"/>
      <c r="J211" s="7"/>
      <c r="K211" s="7" t="s">
        <v>480</v>
      </c>
      <c r="L211" s="7"/>
      <c r="M211" s="24">
        <f t="shared" ref="M211" si="98">+M212</f>
        <v>800000</v>
      </c>
      <c r="N211" s="24"/>
      <c r="O211" s="25">
        <f t="shared" si="95"/>
        <v>800000</v>
      </c>
    </row>
    <row r="212" spans="2:15" ht="18.600000000000001" customHeight="1" x14ac:dyDescent="0.2">
      <c r="B212" s="8" t="s">
        <v>353</v>
      </c>
      <c r="C212" s="8" t="s">
        <v>352</v>
      </c>
      <c r="D212" s="8"/>
      <c r="E212" s="8"/>
      <c r="F212" s="8"/>
      <c r="G212" s="8">
        <v>20</v>
      </c>
      <c r="H212" s="8">
        <v>112</v>
      </c>
      <c r="I212" s="8"/>
      <c r="J212" s="8"/>
      <c r="K212" s="9" t="s">
        <v>481</v>
      </c>
      <c r="L212" s="9" t="s">
        <v>483</v>
      </c>
      <c r="M212" s="25">
        <v>800000</v>
      </c>
      <c r="N212" s="25">
        <v>0</v>
      </c>
      <c r="O212" s="25">
        <f t="shared" si="95"/>
        <v>800000</v>
      </c>
    </row>
    <row r="213" spans="2:15" ht="30" hidden="1" x14ac:dyDescent="0.2">
      <c r="B213" s="7" t="s">
        <v>354</v>
      </c>
      <c r="C213" s="7" t="s">
        <v>355</v>
      </c>
      <c r="D213" s="7"/>
      <c r="E213" s="7"/>
      <c r="F213" s="7"/>
      <c r="G213" s="8">
        <v>20</v>
      </c>
      <c r="H213" s="8">
        <v>112</v>
      </c>
      <c r="I213" s="7"/>
      <c r="J213" s="7"/>
      <c r="K213" s="7" t="s">
        <v>480</v>
      </c>
      <c r="L213" s="7"/>
      <c r="M213" s="24">
        <f t="shared" ref="M213" si="99">+M214</f>
        <v>500000</v>
      </c>
      <c r="N213" s="24"/>
      <c r="O213" s="25">
        <f t="shared" si="95"/>
        <v>500000</v>
      </c>
    </row>
    <row r="214" spans="2:15" ht="17.45" customHeight="1" x14ac:dyDescent="0.2">
      <c r="B214" s="8" t="s">
        <v>356</v>
      </c>
      <c r="C214" s="8" t="s">
        <v>357</v>
      </c>
      <c r="D214" s="8"/>
      <c r="E214" s="8"/>
      <c r="F214" s="8"/>
      <c r="G214" s="8">
        <v>20</v>
      </c>
      <c r="H214" s="8">
        <v>112</v>
      </c>
      <c r="I214" s="8"/>
      <c r="J214" s="8"/>
      <c r="K214" s="9" t="s">
        <v>481</v>
      </c>
      <c r="L214" s="9" t="s">
        <v>483</v>
      </c>
      <c r="M214" s="25">
        <v>500000</v>
      </c>
      <c r="N214" s="25">
        <v>0</v>
      </c>
      <c r="O214" s="25">
        <f t="shared" si="95"/>
        <v>500000</v>
      </c>
    </row>
    <row r="215" spans="2:15" ht="30" hidden="1" x14ac:dyDescent="0.2">
      <c r="B215" s="7" t="s">
        <v>358</v>
      </c>
      <c r="C215" s="7" t="s">
        <v>359</v>
      </c>
      <c r="D215" s="7"/>
      <c r="E215" s="7"/>
      <c r="F215" s="7"/>
      <c r="G215" s="8">
        <v>20</v>
      </c>
      <c r="H215" s="8">
        <v>112</v>
      </c>
      <c r="I215" s="7"/>
      <c r="J215" s="7"/>
      <c r="K215" s="7" t="s">
        <v>480</v>
      </c>
      <c r="L215" s="7"/>
      <c r="M215" s="24">
        <f t="shared" ref="M215" si="100">+M216+M220+M222+M218</f>
        <v>1900000</v>
      </c>
      <c r="N215" s="24"/>
      <c r="O215" s="25">
        <f t="shared" si="95"/>
        <v>1900000</v>
      </c>
    </row>
    <row r="216" spans="2:15" hidden="1" x14ac:dyDescent="0.2">
      <c r="B216" s="7" t="s">
        <v>360</v>
      </c>
      <c r="C216" s="7" t="s">
        <v>361</v>
      </c>
      <c r="D216" s="7"/>
      <c r="E216" s="7"/>
      <c r="F216" s="7"/>
      <c r="G216" s="8">
        <v>20</v>
      </c>
      <c r="H216" s="8">
        <v>112</v>
      </c>
      <c r="I216" s="7"/>
      <c r="J216" s="7"/>
      <c r="K216" s="7"/>
      <c r="L216" s="7"/>
      <c r="M216" s="24">
        <f t="shared" ref="M216" si="101">+M217</f>
        <v>1000000</v>
      </c>
      <c r="N216" s="24"/>
      <c r="O216" s="25">
        <f t="shared" si="95"/>
        <v>1000000</v>
      </c>
    </row>
    <row r="217" spans="2:15" ht="15.6" customHeight="1" x14ac:dyDescent="0.2">
      <c r="B217" s="8" t="s">
        <v>362</v>
      </c>
      <c r="C217" s="8" t="s">
        <v>363</v>
      </c>
      <c r="D217" s="8"/>
      <c r="E217" s="8"/>
      <c r="F217" s="8"/>
      <c r="G217" s="8">
        <v>20</v>
      </c>
      <c r="H217" s="8">
        <v>112</v>
      </c>
      <c r="I217" s="8"/>
      <c r="J217" s="8"/>
      <c r="K217" s="9" t="s">
        <v>481</v>
      </c>
      <c r="L217" s="9" t="s">
        <v>483</v>
      </c>
      <c r="M217" s="25">
        <v>1000000</v>
      </c>
      <c r="N217" s="25">
        <v>0</v>
      </c>
      <c r="O217" s="25">
        <f t="shared" si="95"/>
        <v>1000000</v>
      </c>
    </row>
    <row r="218" spans="2:15" ht="30" hidden="1" x14ac:dyDescent="0.2">
      <c r="B218" s="7" t="s">
        <v>364</v>
      </c>
      <c r="C218" s="7" t="s">
        <v>365</v>
      </c>
      <c r="D218" s="7"/>
      <c r="E218" s="7"/>
      <c r="F218" s="7"/>
      <c r="G218" s="8">
        <v>20</v>
      </c>
      <c r="H218" s="8">
        <v>112</v>
      </c>
      <c r="I218" s="7"/>
      <c r="J218" s="7"/>
      <c r="K218" s="7" t="s">
        <v>480</v>
      </c>
      <c r="L218" s="7"/>
      <c r="M218" s="24">
        <f t="shared" ref="M218" si="102">+M219</f>
        <v>300000</v>
      </c>
      <c r="N218" s="24"/>
      <c r="O218" s="25">
        <f t="shared" si="95"/>
        <v>300000</v>
      </c>
    </row>
    <row r="219" spans="2:15" ht="16.899999999999999" customHeight="1" x14ac:dyDescent="0.2">
      <c r="B219" s="8" t="s">
        <v>366</v>
      </c>
      <c r="C219" s="8" t="s">
        <v>365</v>
      </c>
      <c r="D219" s="8"/>
      <c r="E219" s="8"/>
      <c r="F219" s="8"/>
      <c r="G219" s="8">
        <v>20</v>
      </c>
      <c r="H219" s="8">
        <v>112</v>
      </c>
      <c r="I219" s="8"/>
      <c r="J219" s="8"/>
      <c r="K219" s="9" t="s">
        <v>481</v>
      </c>
      <c r="L219" s="9" t="s">
        <v>483</v>
      </c>
      <c r="M219" s="25">
        <v>300000</v>
      </c>
      <c r="N219" s="25">
        <v>0</v>
      </c>
      <c r="O219" s="25">
        <f t="shared" si="95"/>
        <v>300000</v>
      </c>
    </row>
    <row r="220" spans="2:15" ht="30" hidden="1" x14ac:dyDescent="0.2">
      <c r="B220" s="7" t="s">
        <v>367</v>
      </c>
      <c r="C220" s="7" t="s">
        <v>368</v>
      </c>
      <c r="D220" s="7"/>
      <c r="E220" s="7"/>
      <c r="F220" s="7"/>
      <c r="G220" s="8">
        <v>20</v>
      </c>
      <c r="H220" s="8">
        <v>112</v>
      </c>
      <c r="I220" s="7"/>
      <c r="J220" s="7"/>
      <c r="K220" s="7" t="s">
        <v>480</v>
      </c>
      <c r="L220" s="7"/>
      <c r="M220" s="24">
        <f t="shared" ref="M220" si="103">+M221</f>
        <v>100000</v>
      </c>
      <c r="N220" s="24"/>
      <c r="O220" s="25">
        <f t="shared" si="95"/>
        <v>100000</v>
      </c>
    </row>
    <row r="221" spans="2:15" ht="18" customHeight="1" x14ac:dyDescent="0.2">
      <c r="B221" s="8" t="s">
        <v>369</v>
      </c>
      <c r="C221" s="8" t="s">
        <v>368</v>
      </c>
      <c r="D221" s="8"/>
      <c r="E221" s="8"/>
      <c r="F221" s="8"/>
      <c r="G221" s="8">
        <v>20</v>
      </c>
      <c r="H221" s="8">
        <v>112</v>
      </c>
      <c r="I221" s="8"/>
      <c r="J221" s="8"/>
      <c r="K221" s="9" t="s">
        <v>481</v>
      </c>
      <c r="L221" s="9" t="s">
        <v>483</v>
      </c>
      <c r="M221" s="25">
        <v>100000</v>
      </c>
      <c r="N221" s="25">
        <v>0</v>
      </c>
      <c r="O221" s="25">
        <f t="shared" si="95"/>
        <v>100000</v>
      </c>
    </row>
    <row r="222" spans="2:15" ht="30" hidden="1" x14ac:dyDescent="0.2">
      <c r="B222" s="7" t="s">
        <v>370</v>
      </c>
      <c r="C222" s="7" t="s">
        <v>371</v>
      </c>
      <c r="D222" s="7"/>
      <c r="E222" s="7"/>
      <c r="F222" s="7"/>
      <c r="G222" s="8">
        <v>20</v>
      </c>
      <c r="H222" s="8">
        <v>112</v>
      </c>
      <c r="I222" s="7"/>
      <c r="J222" s="7"/>
      <c r="K222" s="7" t="s">
        <v>480</v>
      </c>
      <c r="L222" s="7"/>
      <c r="M222" s="24">
        <f t="shared" ref="M222" si="104">+M223</f>
        <v>500000</v>
      </c>
      <c r="N222" s="24"/>
      <c r="O222" s="25">
        <f t="shared" si="95"/>
        <v>500000</v>
      </c>
    </row>
    <row r="223" spans="2:15" ht="18" customHeight="1" x14ac:dyDescent="0.2">
      <c r="B223" s="8" t="s">
        <v>372</v>
      </c>
      <c r="C223" s="8" t="s">
        <v>371</v>
      </c>
      <c r="D223" s="8"/>
      <c r="E223" s="8"/>
      <c r="F223" s="8"/>
      <c r="G223" s="8">
        <v>20</v>
      </c>
      <c r="H223" s="8">
        <v>112</v>
      </c>
      <c r="I223" s="8"/>
      <c r="J223" s="8"/>
      <c r="K223" s="9" t="s">
        <v>481</v>
      </c>
      <c r="L223" s="9" t="s">
        <v>483</v>
      </c>
      <c r="M223" s="25">
        <v>500000</v>
      </c>
      <c r="N223" s="25">
        <v>0</v>
      </c>
      <c r="O223" s="25">
        <f t="shared" si="95"/>
        <v>500000</v>
      </c>
    </row>
    <row r="224" spans="2:15" hidden="1" x14ac:dyDescent="0.2">
      <c r="B224" s="7" t="s">
        <v>373</v>
      </c>
      <c r="C224" s="7" t="s">
        <v>374</v>
      </c>
      <c r="D224" s="7"/>
      <c r="E224" s="7"/>
      <c r="F224" s="7"/>
      <c r="G224" s="8">
        <v>20</v>
      </c>
      <c r="H224" s="8">
        <v>112</v>
      </c>
      <c r="I224" s="7"/>
      <c r="J224" s="7"/>
      <c r="K224" s="7"/>
      <c r="L224" s="7"/>
      <c r="M224" s="24">
        <f t="shared" ref="M224" si="105">+M225+M227</f>
        <v>250000</v>
      </c>
      <c r="N224" s="24"/>
      <c r="O224" s="25">
        <f t="shared" si="95"/>
        <v>250000</v>
      </c>
    </row>
    <row r="225" spans="2:15" ht="30" hidden="1" x14ac:dyDescent="0.2">
      <c r="B225" s="7" t="s">
        <v>375</v>
      </c>
      <c r="C225" s="7" t="s">
        <v>376</v>
      </c>
      <c r="D225" s="7"/>
      <c r="E225" s="7"/>
      <c r="F225" s="7"/>
      <c r="G225" s="8">
        <v>20</v>
      </c>
      <c r="H225" s="8">
        <v>112</v>
      </c>
      <c r="I225" s="7"/>
      <c r="J225" s="7"/>
      <c r="K225" s="7" t="s">
        <v>480</v>
      </c>
      <c r="L225" s="7"/>
      <c r="M225" s="24">
        <f t="shared" ref="M225" si="106">+M226</f>
        <v>200000</v>
      </c>
      <c r="N225" s="24"/>
      <c r="O225" s="25">
        <f t="shared" si="95"/>
        <v>200000</v>
      </c>
    </row>
    <row r="226" spans="2:15" ht="19.149999999999999" customHeight="1" x14ac:dyDescent="0.2">
      <c r="B226" s="8" t="s">
        <v>377</v>
      </c>
      <c r="C226" s="8" t="s">
        <v>376</v>
      </c>
      <c r="D226" s="8"/>
      <c r="E226" s="8"/>
      <c r="F226" s="8"/>
      <c r="G226" s="8">
        <v>20</v>
      </c>
      <c r="H226" s="8">
        <v>112</v>
      </c>
      <c r="I226" s="8"/>
      <c r="J226" s="8"/>
      <c r="K226" s="9" t="s">
        <v>481</v>
      </c>
      <c r="L226" s="9" t="s">
        <v>483</v>
      </c>
      <c r="M226" s="25">
        <v>200000</v>
      </c>
      <c r="N226" s="25">
        <v>0</v>
      </c>
      <c r="O226" s="25">
        <f t="shared" si="95"/>
        <v>200000</v>
      </c>
    </row>
    <row r="227" spans="2:15" ht="30" hidden="1" x14ac:dyDescent="0.2">
      <c r="B227" s="7" t="s">
        <v>378</v>
      </c>
      <c r="C227" s="7" t="s">
        <v>379</v>
      </c>
      <c r="D227" s="7"/>
      <c r="E227" s="7"/>
      <c r="F227" s="7"/>
      <c r="G227" s="8">
        <v>20</v>
      </c>
      <c r="H227" s="8">
        <v>112</v>
      </c>
      <c r="I227" s="7"/>
      <c r="J227" s="7"/>
      <c r="K227" s="7" t="s">
        <v>480</v>
      </c>
      <c r="L227" s="7"/>
      <c r="M227" s="24">
        <f>+M228+M229</f>
        <v>50000</v>
      </c>
      <c r="N227" s="24"/>
      <c r="O227" s="25">
        <f t="shared" si="95"/>
        <v>50000</v>
      </c>
    </row>
    <row r="228" spans="2:15" ht="17.45" customHeight="1" x14ac:dyDescent="0.2">
      <c r="B228" s="8" t="s">
        <v>380</v>
      </c>
      <c r="C228" s="8" t="s">
        <v>379</v>
      </c>
      <c r="D228" s="8"/>
      <c r="E228" s="8"/>
      <c r="F228" s="8"/>
      <c r="G228" s="8">
        <v>20</v>
      </c>
      <c r="H228" s="8">
        <v>112</v>
      </c>
      <c r="I228" s="8"/>
      <c r="J228" s="8"/>
      <c r="K228" s="9" t="s">
        <v>481</v>
      </c>
      <c r="L228" s="9" t="s">
        <v>483</v>
      </c>
      <c r="M228" s="25">
        <v>50000</v>
      </c>
      <c r="N228" s="25">
        <v>0</v>
      </c>
      <c r="O228" s="25">
        <f t="shared" si="95"/>
        <v>50000</v>
      </c>
    </row>
    <row r="229" spans="2:15" x14ac:dyDescent="0.2">
      <c r="B229" s="8" t="s">
        <v>461</v>
      </c>
      <c r="C229" s="8" t="s">
        <v>462</v>
      </c>
      <c r="D229" s="8"/>
      <c r="E229" s="8"/>
      <c r="F229" s="8"/>
      <c r="G229" s="8"/>
      <c r="H229" s="8"/>
      <c r="I229" s="8"/>
      <c r="J229" s="8"/>
      <c r="K229" s="9"/>
      <c r="L229" s="9"/>
      <c r="M229" s="25">
        <v>0</v>
      </c>
      <c r="N229" s="25">
        <v>1000000</v>
      </c>
      <c r="O229" s="25">
        <f t="shared" si="95"/>
        <v>1000000</v>
      </c>
    </row>
    <row r="230" spans="2:15" hidden="1" x14ac:dyDescent="0.2">
      <c r="B230" s="7" t="s">
        <v>381</v>
      </c>
      <c r="C230" s="7" t="s">
        <v>382</v>
      </c>
      <c r="D230" s="7"/>
      <c r="E230" s="7"/>
      <c r="F230" s="7"/>
      <c r="G230" s="8">
        <v>20</v>
      </c>
      <c r="H230" s="8">
        <v>112</v>
      </c>
      <c r="I230" s="7"/>
      <c r="J230" s="7"/>
      <c r="K230" s="7"/>
      <c r="L230" s="7"/>
      <c r="M230" s="24">
        <f>+M231+M233+M235</f>
        <v>3700000</v>
      </c>
      <c r="N230" s="24"/>
      <c r="O230" s="25">
        <f t="shared" si="95"/>
        <v>3700000</v>
      </c>
    </row>
    <row r="231" spans="2:15" ht="30" hidden="1" x14ac:dyDescent="0.2">
      <c r="B231" s="7" t="s">
        <v>383</v>
      </c>
      <c r="C231" s="7" t="s">
        <v>384</v>
      </c>
      <c r="D231" s="7"/>
      <c r="E231" s="7"/>
      <c r="F231" s="7"/>
      <c r="G231" s="8">
        <v>20</v>
      </c>
      <c r="H231" s="8">
        <v>112</v>
      </c>
      <c r="I231" s="7"/>
      <c r="J231" s="7"/>
      <c r="K231" s="7" t="s">
        <v>480</v>
      </c>
      <c r="L231" s="7"/>
      <c r="M231" s="24">
        <f t="shared" ref="M231" si="107">+M232</f>
        <v>3000000</v>
      </c>
      <c r="N231" s="24"/>
      <c r="O231" s="25">
        <f t="shared" si="95"/>
        <v>3000000</v>
      </c>
    </row>
    <row r="232" spans="2:15" ht="17.45" customHeight="1" x14ac:dyDescent="0.2">
      <c r="B232" s="8" t="s">
        <v>385</v>
      </c>
      <c r="C232" s="8" t="s">
        <v>384</v>
      </c>
      <c r="D232" s="8"/>
      <c r="E232" s="8"/>
      <c r="F232" s="8"/>
      <c r="G232" s="8">
        <v>20</v>
      </c>
      <c r="H232" s="8">
        <v>112</v>
      </c>
      <c r="I232" s="8"/>
      <c r="J232" s="8"/>
      <c r="K232" s="9" t="s">
        <v>481</v>
      </c>
      <c r="L232" s="9" t="s">
        <v>483</v>
      </c>
      <c r="M232" s="25">
        <v>3000000</v>
      </c>
      <c r="N232" s="25">
        <v>0</v>
      </c>
      <c r="O232" s="25">
        <f t="shared" si="95"/>
        <v>3000000</v>
      </c>
    </row>
    <row r="233" spans="2:15" ht="30" hidden="1" x14ac:dyDescent="0.2">
      <c r="B233" s="7" t="s">
        <v>386</v>
      </c>
      <c r="C233" s="7" t="s">
        <v>387</v>
      </c>
      <c r="D233" s="7"/>
      <c r="E233" s="7"/>
      <c r="F233" s="7"/>
      <c r="G233" s="8">
        <v>20</v>
      </c>
      <c r="H233" s="8">
        <v>112</v>
      </c>
      <c r="I233" s="7"/>
      <c r="J233" s="7"/>
      <c r="K233" s="7" t="s">
        <v>480</v>
      </c>
      <c r="L233" s="7"/>
      <c r="M233" s="24">
        <f t="shared" ref="M233" si="108">+M234+M236+M239+M241</f>
        <v>700000</v>
      </c>
      <c r="N233" s="24"/>
      <c r="O233" s="25">
        <f t="shared" si="95"/>
        <v>700000</v>
      </c>
    </row>
    <row r="234" spans="2:15" ht="16.899999999999999" customHeight="1" x14ac:dyDescent="0.2">
      <c r="B234" s="8" t="s">
        <v>388</v>
      </c>
      <c r="C234" s="8" t="s">
        <v>387</v>
      </c>
      <c r="D234" s="8"/>
      <c r="E234" s="8"/>
      <c r="F234" s="8"/>
      <c r="G234" s="8">
        <v>20</v>
      </c>
      <c r="H234" s="8">
        <v>112</v>
      </c>
      <c r="I234" s="8"/>
      <c r="J234" s="8"/>
      <c r="K234" s="9" t="s">
        <v>481</v>
      </c>
      <c r="L234" s="9" t="s">
        <v>483</v>
      </c>
      <c r="M234" s="25">
        <v>100000</v>
      </c>
      <c r="N234" s="25">
        <v>0</v>
      </c>
      <c r="O234" s="25">
        <f t="shared" si="95"/>
        <v>100000</v>
      </c>
    </row>
    <row r="235" spans="2:15" ht="30" hidden="1" x14ac:dyDescent="0.2">
      <c r="B235" s="7" t="s">
        <v>389</v>
      </c>
      <c r="C235" s="7" t="s">
        <v>390</v>
      </c>
      <c r="D235" s="7"/>
      <c r="E235" s="7"/>
      <c r="F235" s="7"/>
      <c r="G235" s="8">
        <v>20</v>
      </c>
      <c r="H235" s="8">
        <v>112</v>
      </c>
      <c r="I235" s="7"/>
      <c r="J235" s="7"/>
      <c r="K235" s="7" t="s">
        <v>480</v>
      </c>
      <c r="L235" s="7"/>
      <c r="M235" s="24">
        <f>+M236+M237</f>
        <v>0</v>
      </c>
      <c r="N235" s="24"/>
      <c r="O235" s="25">
        <f t="shared" si="95"/>
        <v>0</v>
      </c>
    </row>
    <row r="236" spans="2:15" ht="17.45" customHeight="1" x14ac:dyDescent="0.2">
      <c r="B236" s="8" t="s">
        <v>391</v>
      </c>
      <c r="C236" s="8" t="s">
        <v>390</v>
      </c>
      <c r="D236" s="8"/>
      <c r="E236" s="8"/>
      <c r="F236" s="8"/>
      <c r="G236" s="8">
        <v>20</v>
      </c>
      <c r="H236" s="8">
        <v>112</v>
      </c>
      <c r="I236" s="8"/>
      <c r="J236" s="8"/>
      <c r="K236" s="9" t="s">
        <v>481</v>
      </c>
      <c r="L236" s="9" t="s">
        <v>483</v>
      </c>
      <c r="M236" s="25">
        <v>0</v>
      </c>
      <c r="N236" s="25">
        <v>0</v>
      </c>
      <c r="O236" s="25">
        <f t="shared" si="95"/>
        <v>0</v>
      </c>
    </row>
    <row r="237" spans="2:15" x14ac:dyDescent="0.2">
      <c r="B237" s="8" t="s">
        <v>463</v>
      </c>
      <c r="C237" s="8" t="s">
        <v>464</v>
      </c>
      <c r="D237" s="8"/>
      <c r="E237" s="8"/>
      <c r="F237" s="8"/>
      <c r="G237" s="8"/>
      <c r="H237" s="8"/>
      <c r="I237" s="8"/>
      <c r="J237" s="8"/>
      <c r="K237" s="9"/>
      <c r="L237" s="9"/>
      <c r="M237" s="25">
        <v>0</v>
      </c>
      <c r="N237" s="25">
        <v>900000</v>
      </c>
      <c r="O237" s="25">
        <f t="shared" si="95"/>
        <v>900000</v>
      </c>
    </row>
    <row r="238" spans="2:15" ht="30" hidden="1" x14ac:dyDescent="0.2">
      <c r="B238" s="7" t="s">
        <v>392</v>
      </c>
      <c r="C238" s="7" t="s">
        <v>393</v>
      </c>
      <c r="D238" s="7"/>
      <c r="E238" s="7"/>
      <c r="F238" s="7"/>
      <c r="G238" s="8">
        <v>20</v>
      </c>
      <c r="H238" s="8">
        <v>112</v>
      </c>
      <c r="I238" s="7"/>
      <c r="J238" s="7"/>
      <c r="K238" s="7" t="s">
        <v>480</v>
      </c>
      <c r="L238" s="7"/>
      <c r="M238" s="24">
        <f t="shared" ref="M238" si="109">+M239</f>
        <v>100000</v>
      </c>
      <c r="N238" s="24"/>
      <c r="O238" s="25">
        <f t="shared" si="95"/>
        <v>100000</v>
      </c>
    </row>
    <row r="239" spans="2:15" ht="20.45" customHeight="1" x14ac:dyDescent="0.2">
      <c r="B239" s="8" t="s">
        <v>24</v>
      </c>
      <c r="C239" s="8" t="s">
        <v>393</v>
      </c>
      <c r="D239" s="8"/>
      <c r="E239" s="8"/>
      <c r="F239" s="8"/>
      <c r="G239" s="8">
        <v>20</v>
      </c>
      <c r="H239" s="8">
        <v>112</v>
      </c>
      <c r="I239" s="8"/>
      <c r="J239" s="8"/>
      <c r="K239" s="9" t="s">
        <v>481</v>
      </c>
      <c r="L239" s="9" t="s">
        <v>483</v>
      </c>
      <c r="M239" s="25">
        <v>100000</v>
      </c>
      <c r="N239" s="25">
        <v>0</v>
      </c>
      <c r="O239" s="25">
        <f t="shared" si="95"/>
        <v>100000</v>
      </c>
    </row>
    <row r="240" spans="2:15" ht="30" hidden="1" x14ac:dyDescent="0.2">
      <c r="B240" s="7" t="s">
        <v>394</v>
      </c>
      <c r="C240" s="7" t="s">
        <v>395</v>
      </c>
      <c r="D240" s="7"/>
      <c r="E240" s="7"/>
      <c r="F240" s="7"/>
      <c r="G240" s="8">
        <v>20</v>
      </c>
      <c r="H240" s="8">
        <v>112</v>
      </c>
      <c r="I240" s="7"/>
      <c r="J240" s="7"/>
      <c r="K240" s="7" t="s">
        <v>480</v>
      </c>
      <c r="L240" s="7"/>
      <c r="M240" s="24">
        <f t="shared" ref="M240" si="110">+M241</f>
        <v>500000</v>
      </c>
      <c r="N240" s="24"/>
      <c r="O240" s="25">
        <f t="shared" si="95"/>
        <v>500000</v>
      </c>
    </row>
    <row r="241" spans="2:15" ht="18.600000000000001" customHeight="1" x14ac:dyDescent="0.2">
      <c r="B241" s="8" t="s">
        <v>396</v>
      </c>
      <c r="C241" s="8" t="s">
        <v>395</v>
      </c>
      <c r="D241" s="8"/>
      <c r="E241" s="8"/>
      <c r="F241" s="8"/>
      <c r="G241" s="8">
        <v>20</v>
      </c>
      <c r="H241" s="8">
        <v>112</v>
      </c>
      <c r="I241" s="8"/>
      <c r="J241" s="8"/>
      <c r="K241" s="9" t="s">
        <v>481</v>
      </c>
      <c r="L241" s="9" t="s">
        <v>483</v>
      </c>
      <c r="M241" s="25">
        <v>500000</v>
      </c>
      <c r="N241" s="25">
        <v>0</v>
      </c>
      <c r="O241" s="25">
        <f t="shared" si="95"/>
        <v>500000</v>
      </c>
    </row>
    <row r="242" spans="2:15" hidden="1" x14ac:dyDescent="0.2">
      <c r="B242" s="7" t="s">
        <v>397</v>
      </c>
      <c r="C242" s="7" t="s">
        <v>398</v>
      </c>
      <c r="D242" s="7"/>
      <c r="E242" s="7"/>
      <c r="F242" s="7"/>
      <c r="G242" s="8">
        <v>20</v>
      </c>
      <c r="H242" s="8">
        <v>112</v>
      </c>
      <c r="I242" s="7"/>
      <c r="J242" s="7"/>
      <c r="K242" s="7"/>
      <c r="L242" s="7"/>
      <c r="M242" s="24">
        <f t="shared" ref="M242" si="111">+M243+M245+M247+M249+M251+M253</f>
        <v>3960000</v>
      </c>
      <c r="N242" s="24"/>
      <c r="O242" s="25">
        <f t="shared" si="95"/>
        <v>3960000</v>
      </c>
    </row>
    <row r="243" spans="2:15" ht="30" hidden="1" x14ac:dyDescent="0.2">
      <c r="B243" s="7" t="s">
        <v>399</v>
      </c>
      <c r="C243" s="7" t="s">
        <v>400</v>
      </c>
      <c r="D243" s="7"/>
      <c r="E243" s="7"/>
      <c r="F243" s="7"/>
      <c r="G243" s="8">
        <v>20</v>
      </c>
      <c r="H243" s="8">
        <v>112</v>
      </c>
      <c r="I243" s="7"/>
      <c r="J243" s="7"/>
      <c r="K243" s="7" t="s">
        <v>480</v>
      </c>
      <c r="L243" s="7"/>
      <c r="M243" s="24">
        <f t="shared" ref="M243" si="112">+M244</f>
        <v>100000</v>
      </c>
      <c r="N243" s="24"/>
      <c r="O243" s="25">
        <f t="shared" si="95"/>
        <v>100000</v>
      </c>
    </row>
    <row r="244" spans="2:15" ht="17.45" customHeight="1" x14ac:dyDescent="0.2">
      <c r="B244" s="8" t="s">
        <v>401</v>
      </c>
      <c r="C244" s="8" t="s">
        <v>400</v>
      </c>
      <c r="D244" s="8"/>
      <c r="E244" s="8"/>
      <c r="F244" s="8"/>
      <c r="G244" s="8">
        <v>20</v>
      </c>
      <c r="H244" s="8">
        <v>112</v>
      </c>
      <c r="I244" s="8"/>
      <c r="J244" s="8"/>
      <c r="K244" s="9" t="s">
        <v>481</v>
      </c>
      <c r="L244" s="9" t="s">
        <v>483</v>
      </c>
      <c r="M244" s="25">
        <v>100000</v>
      </c>
      <c r="N244" s="25">
        <v>0</v>
      </c>
      <c r="O244" s="25">
        <f t="shared" si="95"/>
        <v>100000</v>
      </c>
    </row>
    <row r="245" spans="2:15" ht="30" hidden="1" x14ac:dyDescent="0.2">
      <c r="B245" s="7" t="s">
        <v>402</v>
      </c>
      <c r="C245" s="7" t="s">
        <v>403</v>
      </c>
      <c r="D245" s="7"/>
      <c r="E245" s="7"/>
      <c r="F245" s="7"/>
      <c r="G245" s="8">
        <v>20</v>
      </c>
      <c r="H245" s="8">
        <v>112</v>
      </c>
      <c r="I245" s="7"/>
      <c r="J245" s="7"/>
      <c r="K245" s="7" t="s">
        <v>480</v>
      </c>
      <c r="L245" s="7"/>
      <c r="M245" s="24">
        <f t="shared" ref="M245" si="113">+M246</f>
        <v>100000</v>
      </c>
      <c r="N245" s="24"/>
      <c r="O245" s="25">
        <f t="shared" si="95"/>
        <v>100000</v>
      </c>
    </row>
    <row r="246" spans="2:15" ht="19.899999999999999" customHeight="1" x14ac:dyDescent="0.2">
      <c r="B246" s="8" t="s">
        <v>404</v>
      </c>
      <c r="C246" s="8" t="s">
        <v>403</v>
      </c>
      <c r="D246" s="8"/>
      <c r="E246" s="8"/>
      <c r="F246" s="8"/>
      <c r="G246" s="8">
        <v>20</v>
      </c>
      <c r="H246" s="8">
        <v>112</v>
      </c>
      <c r="I246" s="8"/>
      <c r="J246" s="8"/>
      <c r="K246" s="9" t="s">
        <v>481</v>
      </c>
      <c r="L246" s="9" t="s">
        <v>483</v>
      </c>
      <c r="M246" s="25">
        <v>100000</v>
      </c>
      <c r="N246" s="25">
        <v>0</v>
      </c>
      <c r="O246" s="25">
        <f t="shared" si="95"/>
        <v>100000</v>
      </c>
    </row>
    <row r="247" spans="2:15" ht="30" hidden="1" x14ac:dyDescent="0.2">
      <c r="B247" s="7" t="s">
        <v>405</v>
      </c>
      <c r="C247" s="7" t="s">
        <v>406</v>
      </c>
      <c r="D247" s="7"/>
      <c r="E247" s="7"/>
      <c r="F247" s="7"/>
      <c r="G247" s="8">
        <v>20</v>
      </c>
      <c r="H247" s="8">
        <v>112</v>
      </c>
      <c r="I247" s="7"/>
      <c r="J247" s="7"/>
      <c r="K247" s="7" t="s">
        <v>480</v>
      </c>
      <c r="L247" s="7"/>
      <c r="M247" s="24">
        <f t="shared" ref="M247" si="114">+M248</f>
        <v>100000</v>
      </c>
      <c r="N247" s="24"/>
      <c r="O247" s="25">
        <f t="shared" si="95"/>
        <v>100000</v>
      </c>
    </row>
    <row r="248" spans="2:15" ht="15" customHeight="1" x14ac:dyDescent="0.2">
      <c r="B248" s="8" t="s">
        <v>407</v>
      </c>
      <c r="C248" s="8" t="s">
        <v>406</v>
      </c>
      <c r="D248" s="8"/>
      <c r="E248" s="8"/>
      <c r="F248" s="8"/>
      <c r="G248" s="8">
        <v>20</v>
      </c>
      <c r="H248" s="8">
        <v>112</v>
      </c>
      <c r="I248" s="8"/>
      <c r="J248" s="8"/>
      <c r="K248" s="9" t="s">
        <v>481</v>
      </c>
      <c r="L248" s="9" t="s">
        <v>483</v>
      </c>
      <c r="M248" s="25">
        <v>100000</v>
      </c>
      <c r="N248" s="25">
        <v>0</v>
      </c>
      <c r="O248" s="25">
        <f t="shared" si="95"/>
        <v>100000</v>
      </c>
    </row>
    <row r="249" spans="2:15" ht="30" hidden="1" x14ac:dyDescent="0.2">
      <c r="B249" s="7" t="s">
        <v>408</v>
      </c>
      <c r="C249" s="7" t="s">
        <v>409</v>
      </c>
      <c r="D249" s="7"/>
      <c r="E249" s="7"/>
      <c r="F249" s="7"/>
      <c r="G249" s="8">
        <v>20</v>
      </c>
      <c r="H249" s="8">
        <v>112</v>
      </c>
      <c r="I249" s="7"/>
      <c r="J249" s="7"/>
      <c r="K249" s="7" t="s">
        <v>480</v>
      </c>
      <c r="L249" s="7"/>
      <c r="M249" s="24">
        <f t="shared" ref="M249" si="115">+M250</f>
        <v>3000000</v>
      </c>
      <c r="N249" s="24"/>
      <c r="O249" s="25">
        <f t="shared" si="95"/>
        <v>3000000</v>
      </c>
    </row>
    <row r="250" spans="2:15" ht="16.899999999999999" customHeight="1" x14ac:dyDescent="0.2">
      <c r="B250" s="8" t="s">
        <v>410</v>
      </c>
      <c r="C250" s="8" t="s">
        <v>409</v>
      </c>
      <c r="D250" s="8"/>
      <c r="E250" s="8"/>
      <c r="F250" s="8"/>
      <c r="G250" s="8">
        <v>20</v>
      </c>
      <c r="H250" s="8">
        <v>112</v>
      </c>
      <c r="I250" s="8"/>
      <c r="J250" s="8"/>
      <c r="K250" s="9" t="s">
        <v>481</v>
      </c>
      <c r="L250" s="9" t="s">
        <v>483</v>
      </c>
      <c r="M250" s="25">
        <v>3000000</v>
      </c>
      <c r="N250" s="25">
        <v>0</v>
      </c>
      <c r="O250" s="25">
        <f t="shared" si="95"/>
        <v>3000000</v>
      </c>
    </row>
    <row r="251" spans="2:15" ht="30" hidden="1" x14ac:dyDescent="0.2">
      <c r="B251" s="7" t="s">
        <v>15</v>
      </c>
      <c r="C251" s="7" t="s">
        <v>17</v>
      </c>
      <c r="D251" s="7"/>
      <c r="E251" s="7"/>
      <c r="F251" s="7"/>
      <c r="G251" s="8">
        <v>20</v>
      </c>
      <c r="H251" s="8">
        <v>112</v>
      </c>
      <c r="I251" s="7"/>
      <c r="J251" s="7"/>
      <c r="K251" s="7" t="s">
        <v>480</v>
      </c>
      <c r="L251" s="7"/>
      <c r="M251" s="24">
        <f t="shared" ref="M251" si="116">+M252</f>
        <v>600000</v>
      </c>
      <c r="N251" s="24"/>
      <c r="O251" s="25">
        <f t="shared" si="95"/>
        <v>600000</v>
      </c>
    </row>
    <row r="252" spans="2:15" ht="16.899999999999999" customHeight="1" x14ac:dyDescent="0.2">
      <c r="B252" s="8" t="s">
        <v>16</v>
      </c>
      <c r="C252" s="8" t="s">
        <v>17</v>
      </c>
      <c r="D252" s="8"/>
      <c r="E252" s="8"/>
      <c r="F252" s="8"/>
      <c r="G252" s="8">
        <v>20</v>
      </c>
      <c r="H252" s="8">
        <v>112</v>
      </c>
      <c r="I252" s="8"/>
      <c r="J252" s="8"/>
      <c r="K252" s="9" t="s">
        <v>481</v>
      </c>
      <c r="L252" s="9" t="s">
        <v>483</v>
      </c>
      <c r="M252" s="25">
        <v>600000</v>
      </c>
      <c r="N252" s="25">
        <v>0</v>
      </c>
      <c r="O252" s="25">
        <f t="shared" si="95"/>
        <v>600000</v>
      </c>
    </row>
    <row r="253" spans="2:15" ht="30" hidden="1" x14ac:dyDescent="0.2">
      <c r="B253" s="7" t="s">
        <v>18</v>
      </c>
      <c r="C253" s="7" t="s">
        <v>20</v>
      </c>
      <c r="D253" s="7"/>
      <c r="E253" s="7"/>
      <c r="F253" s="7"/>
      <c r="G253" s="8">
        <v>20</v>
      </c>
      <c r="H253" s="8">
        <v>112</v>
      </c>
      <c r="I253" s="7"/>
      <c r="J253" s="7"/>
      <c r="K253" s="7" t="s">
        <v>480</v>
      </c>
      <c r="L253" s="7"/>
      <c r="M253" s="24">
        <f t="shared" ref="M253" si="117">+M254</f>
        <v>60000</v>
      </c>
      <c r="N253" s="24"/>
      <c r="O253" s="25">
        <f t="shared" si="95"/>
        <v>60000</v>
      </c>
    </row>
    <row r="254" spans="2:15" ht="17.45" customHeight="1" x14ac:dyDescent="0.2">
      <c r="B254" s="8" t="s">
        <v>19</v>
      </c>
      <c r="C254" s="8" t="s">
        <v>21</v>
      </c>
      <c r="D254" s="8"/>
      <c r="E254" s="8"/>
      <c r="F254" s="8"/>
      <c r="G254" s="8">
        <v>20</v>
      </c>
      <c r="H254" s="8">
        <v>112</v>
      </c>
      <c r="I254" s="8"/>
      <c r="J254" s="8"/>
      <c r="K254" s="9" t="s">
        <v>481</v>
      </c>
      <c r="L254" s="9" t="s">
        <v>483</v>
      </c>
      <c r="M254" s="25">
        <v>60000</v>
      </c>
      <c r="N254" s="25">
        <v>25000000</v>
      </c>
      <c r="O254" s="25">
        <f t="shared" si="95"/>
        <v>25060000</v>
      </c>
    </row>
    <row r="255" spans="2:15" hidden="1" x14ac:dyDescent="0.2">
      <c r="B255" s="7" t="s">
        <v>411</v>
      </c>
      <c r="C255" s="7" t="s">
        <v>412</v>
      </c>
      <c r="D255" s="7"/>
      <c r="E255" s="7"/>
      <c r="F255" s="7"/>
      <c r="G255" s="8">
        <v>20</v>
      </c>
      <c r="H255" s="8">
        <v>112</v>
      </c>
      <c r="I255" s="7"/>
      <c r="J255" s="7"/>
      <c r="K255" s="7"/>
      <c r="L255" s="7"/>
      <c r="M255" s="24">
        <f t="shared" ref="M255" si="118">+M256+M259</f>
        <v>2540000</v>
      </c>
      <c r="N255" s="24"/>
      <c r="O255" s="25">
        <f t="shared" si="95"/>
        <v>2540000</v>
      </c>
    </row>
    <row r="256" spans="2:15" ht="30" hidden="1" x14ac:dyDescent="0.2">
      <c r="B256" s="7" t="s">
        <v>413</v>
      </c>
      <c r="C256" s="7" t="s">
        <v>414</v>
      </c>
      <c r="D256" s="7"/>
      <c r="E256" s="7"/>
      <c r="F256" s="7"/>
      <c r="G256" s="8">
        <v>20</v>
      </c>
      <c r="H256" s="8">
        <v>112</v>
      </c>
      <c r="I256" s="7"/>
      <c r="J256" s="7"/>
      <c r="K256" s="7" t="s">
        <v>480</v>
      </c>
      <c r="L256" s="7"/>
      <c r="M256" s="24">
        <f t="shared" ref="M256" si="119">+M257+M258</f>
        <v>2520000</v>
      </c>
      <c r="N256" s="24"/>
      <c r="O256" s="25">
        <f t="shared" si="95"/>
        <v>2520000</v>
      </c>
    </row>
    <row r="257" spans="2:15" ht="17.45" customHeight="1" x14ac:dyDescent="0.2">
      <c r="B257" s="8" t="s">
        <v>415</v>
      </c>
      <c r="C257" s="8" t="s">
        <v>416</v>
      </c>
      <c r="D257" s="8"/>
      <c r="E257" s="8"/>
      <c r="F257" s="8"/>
      <c r="G257" s="8">
        <v>20</v>
      </c>
      <c r="H257" s="8">
        <v>112</v>
      </c>
      <c r="I257" s="8"/>
      <c r="J257" s="8"/>
      <c r="K257" s="9" t="s">
        <v>481</v>
      </c>
      <c r="L257" s="9" t="s">
        <v>483</v>
      </c>
      <c r="M257" s="25">
        <v>2500000</v>
      </c>
      <c r="N257" s="25">
        <v>0</v>
      </c>
      <c r="O257" s="25">
        <f t="shared" si="95"/>
        <v>2500000</v>
      </c>
    </row>
    <row r="258" spans="2:15" ht="19.149999999999999" customHeight="1" x14ac:dyDescent="0.2">
      <c r="B258" s="8" t="s">
        <v>417</v>
      </c>
      <c r="C258" s="8" t="s">
        <v>418</v>
      </c>
      <c r="D258" s="8"/>
      <c r="E258" s="8"/>
      <c r="F258" s="8"/>
      <c r="G258" s="8">
        <v>20</v>
      </c>
      <c r="H258" s="8">
        <v>112</v>
      </c>
      <c r="I258" s="8"/>
      <c r="J258" s="8"/>
      <c r="K258" s="9" t="s">
        <v>481</v>
      </c>
      <c r="L258" s="9" t="s">
        <v>483</v>
      </c>
      <c r="M258" s="25">
        <v>20000</v>
      </c>
      <c r="N258" s="25">
        <v>0</v>
      </c>
      <c r="O258" s="25">
        <f t="shared" si="95"/>
        <v>20000</v>
      </c>
    </row>
    <row r="259" spans="2:15" ht="30" hidden="1" x14ac:dyDescent="0.2">
      <c r="B259" s="7" t="s">
        <v>419</v>
      </c>
      <c r="C259" s="7" t="s">
        <v>420</v>
      </c>
      <c r="D259" s="7"/>
      <c r="E259" s="7"/>
      <c r="F259" s="7"/>
      <c r="G259" s="8">
        <v>20</v>
      </c>
      <c r="H259" s="8">
        <v>112</v>
      </c>
      <c r="I259" s="7"/>
      <c r="J259" s="7"/>
      <c r="K259" s="7" t="s">
        <v>480</v>
      </c>
      <c r="L259" s="7"/>
      <c r="M259" s="24">
        <f t="shared" ref="M259" si="120">+M260</f>
        <v>20000</v>
      </c>
      <c r="N259" s="24"/>
      <c r="O259" s="25">
        <f t="shared" si="95"/>
        <v>20000</v>
      </c>
    </row>
    <row r="260" spans="2:15" ht="18" customHeight="1" x14ac:dyDescent="0.2">
      <c r="B260" s="8" t="s">
        <v>421</v>
      </c>
      <c r="C260" s="8" t="s">
        <v>420</v>
      </c>
      <c r="D260" s="8"/>
      <c r="E260" s="8"/>
      <c r="F260" s="8"/>
      <c r="G260" s="8">
        <v>20</v>
      </c>
      <c r="H260" s="8">
        <v>112</v>
      </c>
      <c r="I260" s="8"/>
      <c r="J260" s="8"/>
      <c r="K260" s="9" t="s">
        <v>481</v>
      </c>
      <c r="L260" s="9" t="s">
        <v>483</v>
      </c>
      <c r="M260" s="25">
        <v>20000</v>
      </c>
      <c r="N260" s="25">
        <v>0</v>
      </c>
      <c r="O260" s="25">
        <f t="shared" si="95"/>
        <v>20000</v>
      </c>
    </row>
    <row r="261" spans="2:15" hidden="1" x14ac:dyDescent="0.2">
      <c r="B261" s="7" t="s">
        <v>422</v>
      </c>
      <c r="C261" s="7" t="s">
        <v>423</v>
      </c>
      <c r="D261" s="7"/>
      <c r="E261" s="7"/>
      <c r="F261" s="7"/>
      <c r="G261" s="8">
        <v>20</v>
      </c>
      <c r="H261" s="8">
        <v>112</v>
      </c>
      <c r="I261" s="7"/>
      <c r="J261" s="7"/>
      <c r="K261" s="7"/>
      <c r="L261" s="7"/>
      <c r="M261" s="24">
        <f t="shared" ref="M261" si="121">+M262+M265</f>
        <v>200000</v>
      </c>
      <c r="N261" s="24"/>
      <c r="O261" s="25">
        <f t="shared" si="95"/>
        <v>200000</v>
      </c>
    </row>
    <row r="262" spans="2:15" ht="30" hidden="1" x14ac:dyDescent="0.2">
      <c r="B262" s="7" t="s">
        <v>424</v>
      </c>
      <c r="C262" s="7" t="s">
        <v>425</v>
      </c>
      <c r="D262" s="7"/>
      <c r="E262" s="7"/>
      <c r="F262" s="7"/>
      <c r="G262" s="8">
        <v>20</v>
      </c>
      <c r="H262" s="8">
        <v>112</v>
      </c>
      <c r="I262" s="7"/>
      <c r="J262" s="7"/>
      <c r="K262" s="7" t="s">
        <v>480</v>
      </c>
      <c r="L262" s="7"/>
      <c r="M262" s="24">
        <f t="shared" ref="M262" si="122">+M263+M264</f>
        <v>200000</v>
      </c>
      <c r="N262" s="24"/>
      <c r="O262" s="25">
        <f t="shared" si="95"/>
        <v>200000</v>
      </c>
    </row>
    <row r="263" spans="2:15" ht="17.45" customHeight="1" x14ac:dyDescent="0.2">
      <c r="B263" s="8" t="s">
        <v>426</v>
      </c>
      <c r="C263" s="8" t="s">
        <v>427</v>
      </c>
      <c r="D263" s="8"/>
      <c r="E263" s="8"/>
      <c r="F263" s="8"/>
      <c r="G263" s="8">
        <v>20</v>
      </c>
      <c r="H263" s="8">
        <v>112</v>
      </c>
      <c r="I263" s="8"/>
      <c r="J263" s="8"/>
      <c r="K263" s="9" t="s">
        <v>481</v>
      </c>
      <c r="L263" s="9" t="s">
        <v>483</v>
      </c>
      <c r="M263" s="25">
        <v>100000</v>
      </c>
      <c r="N263" s="25">
        <v>0</v>
      </c>
      <c r="O263" s="25">
        <f t="shared" si="95"/>
        <v>100000</v>
      </c>
    </row>
    <row r="264" spans="2:15" ht="18.600000000000001" customHeight="1" x14ac:dyDescent="0.2">
      <c r="B264" s="8" t="s">
        <v>428</v>
      </c>
      <c r="C264" s="8" t="s">
        <v>429</v>
      </c>
      <c r="D264" s="8"/>
      <c r="E264" s="8"/>
      <c r="F264" s="8"/>
      <c r="G264" s="8">
        <v>20</v>
      </c>
      <c r="H264" s="8">
        <v>112</v>
      </c>
      <c r="I264" s="8"/>
      <c r="J264" s="8"/>
      <c r="K264" s="9" t="s">
        <v>481</v>
      </c>
      <c r="L264" s="9" t="s">
        <v>483</v>
      </c>
      <c r="M264" s="25">
        <v>100000</v>
      </c>
      <c r="N264" s="25">
        <v>0</v>
      </c>
      <c r="O264" s="25">
        <f t="shared" si="95"/>
        <v>100000</v>
      </c>
    </row>
    <row r="265" spans="2:15" ht="30" hidden="1" x14ac:dyDescent="0.2">
      <c r="B265" s="7" t="s">
        <v>430</v>
      </c>
      <c r="C265" s="7" t="s">
        <v>431</v>
      </c>
      <c r="D265" s="7"/>
      <c r="E265" s="7"/>
      <c r="F265" s="7"/>
      <c r="G265" s="8">
        <v>20</v>
      </c>
      <c r="H265" s="8">
        <v>112</v>
      </c>
      <c r="I265" s="7"/>
      <c r="J265" s="7"/>
      <c r="K265" s="7" t="s">
        <v>480</v>
      </c>
      <c r="L265" s="7"/>
      <c r="M265" s="24">
        <f t="shared" ref="M265" si="123">+M266</f>
        <v>0</v>
      </c>
      <c r="N265" s="24"/>
      <c r="O265" s="25">
        <f t="shared" si="95"/>
        <v>0</v>
      </c>
    </row>
    <row r="266" spans="2:15" ht="16.149999999999999" customHeight="1" x14ac:dyDescent="0.2">
      <c r="B266" s="8" t="s">
        <v>432</v>
      </c>
      <c r="C266" s="8" t="s">
        <v>431</v>
      </c>
      <c r="D266" s="8"/>
      <c r="E266" s="8"/>
      <c r="F266" s="8"/>
      <c r="G266" s="8">
        <v>20</v>
      </c>
      <c r="H266" s="8">
        <v>112</v>
      </c>
      <c r="I266" s="8"/>
      <c r="J266" s="8"/>
      <c r="K266" s="9" t="s">
        <v>481</v>
      </c>
      <c r="L266" s="9" t="s">
        <v>483</v>
      </c>
      <c r="M266" s="25">
        <v>0</v>
      </c>
      <c r="N266" s="25">
        <v>100000</v>
      </c>
      <c r="O266" s="25">
        <f t="shared" si="95"/>
        <v>100000</v>
      </c>
    </row>
    <row r="267" spans="2:15" x14ac:dyDescent="0.2">
      <c r="B267" s="6">
        <v>2.7</v>
      </c>
      <c r="C267" s="7" t="s">
        <v>433</v>
      </c>
      <c r="D267" s="6"/>
      <c r="E267" s="6"/>
      <c r="F267" s="6"/>
      <c r="G267" s="8">
        <v>20</v>
      </c>
      <c r="H267" s="8">
        <v>112</v>
      </c>
      <c r="I267" s="6"/>
      <c r="J267" s="6"/>
      <c r="K267" s="6"/>
      <c r="L267" s="6"/>
      <c r="M267" s="26">
        <f t="shared" ref="M267:O267" si="124">+M268+M275</f>
        <v>1313611893</v>
      </c>
      <c r="N267" s="26">
        <f t="shared" si="124"/>
        <v>0</v>
      </c>
      <c r="O267" s="26">
        <f t="shared" si="124"/>
        <v>1313611893</v>
      </c>
    </row>
    <row r="268" spans="2:15" hidden="1" x14ac:dyDescent="0.2">
      <c r="B268" s="7" t="s">
        <v>434</v>
      </c>
      <c r="C268" s="7" t="s">
        <v>435</v>
      </c>
      <c r="D268" s="7"/>
      <c r="E268" s="7"/>
      <c r="F268" s="7"/>
      <c r="G268" s="8">
        <v>20</v>
      </c>
      <c r="H268" s="8">
        <v>112</v>
      </c>
      <c r="I268" s="7"/>
      <c r="J268" s="7"/>
      <c r="K268" s="7"/>
      <c r="L268" s="7"/>
      <c r="M268" s="24">
        <f t="shared" ref="M268:O268" si="125">+M269+M271+M273</f>
        <v>304500000</v>
      </c>
      <c r="N268" s="24">
        <f t="shared" si="125"/>
        <v>0</v>
      </c>
      <c r="O268" s="24">
        <f t="shared" si="125"/>
        <v>304500000</v>
      </c>
    </row>
    <row r="269" spans="2:15" ht="30" hidden="1" x14ac:dyDescent="0.2">
      <c r="B269" s="7" t="s">
        <v>436</v>
      </c>
      <c r="C269" s="7" t="s">
        <v>437</v>
      </c>
      <c r="D269" s="7"/>
      <c r="E269" s="7"/>
      <c r="F269" s="7"/>
      <c r="G269" s="8">
        <v>20</v>
      </c>
      <c r="H269" s="8">
        <v>112</v>
      </c>
      <c r="I269" s="7"/>
      <c r="J269" s="7"/>
      <c r="K269" s="7" t="s">
        <v>480</v>
      </c>
      <c r="L269" s="7"/>
      <c r="M269" s="24">
        <f t="shared" ref="M269:O269" si="126">+M270</f>
        <v>300000000</v>
      </c>
      <c r="N269" s="24">
        <f t="shared" si="126"/>
        <v>0</v>
      </c>
      <c r="O269" s="24">
        <f t="shared" si="126"/>
        <v>300000000</v>
      </c>
    </row>
    <row r="270" spans="2:15" ht="17.45" customHeight="1" x14ac:dyDescent="0.2">
      <c r="B270" s="8" t="s">
        <v>438</v>
      </c>
      <c r="C270" s="8" t="s">
        <v>437</v>
      </c>
      <c r="D270" s="8"/>
      <c r="E270" s="8"/>
      <c r="F270" s="8"/>
      <c r="G270" s="8">
        <v>20</v>
      </c>
      <c r="H270" s="8">
        <v>112</v>
      </c>
      <c r="I270" s="8"/>
      <c r="J270" s="8"/>
      <c r="K270" s="9" t="s">
        <v>481</v>
      </c>
      <c r="L270" s="9" t="s">
        <v>483</v>
      </c>
      <c r="M270" s="25">
        <v>300000000</v>
      </c>
      <c r="N270" s="25">
        <v>0</v>
      </c>
      <c r="O270" s="25">
        <f t="shared" ref="O270:O281" si="127">+M270+N270</f>
        <v>300000000</v>
      </c>
    </row>
    <row r="271" spans="2:15" ht="30" hidden="1" x14ac:dyDescent="0.2">
      <c r="B271" s="7" t="s">
        <v>439</v>
      </c>
      <c r="C271" s="7" t="s">
        <v>440</v>
      </c>
      <c r="D271" s="7"/>
      <c r="E271" s="7"/>
      <c r="F271" s="7"/>
      <c r="G271" s="8">
        <v>20</v>
      </c>
      <c r="H271" s="8">
        <v>112</v>
      </c>
      <c r="I271" s="7"/>
      <c r="J271" s="7"/>
      <c r="K271" s="7" t="s">
        <v>480</v>
      </c>
      <c r="L271" s="7"/>
      <c r="M271" s="24">
        <f t="shared" ref="M271" si="128">+M272</f>
        <v>2500000</v>
      </c>
      <c r="N271" s="24"/>
      <c r="O271" s="25">
        <f t="shared" si="127"/>
        <v>2500000</v>
      </c>
    </row>
    <row r="272" spans="2:15" ht="22.15" customHeight="1" x14ac:dyDescent="0.3">
      <c r="B272" s="42" t="s">
        <v>441</v>
      </c>
      <c r="C272" s="42" t="s">
        <v>440</v>
      </c>
      <c r="D272" s="42"/>
      <c r="E272" s="42"/>
      <c r="F272" s="42"/>
      <c r="G272" s="42">
        <v>20</v>
      </c>
      <c r="H272" s="42">
        <v>112</v>
      </c>
      <c r="I272" s="42"/>
      <c r="J272" s="42"/>
      <c r="K272" s="43" t="s">
        <v>481</v>
      </c>
      <c r="L272" s="43" t="s">
        <v>483</v>
      </c>
      <c r="M272" s="44">
        <v>2500000</v>
      </c>
      <c r="N272" s="44">
        <v>0</v>
      </c>
      <c r="O272" s="44">
        <f t="shared" si="127"/>
        <v>2500000</v>
      </c>
    </row>
    <row r="273" spans="2:15" ht="30" hidden="1" x14ac:dyDescent="0.2">
      <c r="B273" s="7" t="s">
        <v>442</v>
      </c>
      <c r="C273" s="7" t="s">
        <v>443</v>
      </c>
      <c r="D273" s="7"/>
      <c r="E273" s="7"/>
      <c r="F273" s="7"/>
      <c r="G273" s="8">
        <v>20</v>
      </c>
      <c r="H273" s="8">
        <v>112</v>
      </c>
      <c r="I273" s="7"/>
      <c r="J273" s="7"/>
      <c r="K273" s="7" t="s">
        <v>480</v>
      </c>
      <c r="L273" s="7"/>
      <c r="M273" s="24">
        <f t="shared" ref="M273" si="129">+M274</f>
        <v>2000000</v>
      </c>
      <c r="N273" s="24"/>
      <c r="O273" s="25">
        <f t="shared" si="127"/>
        <v>2000000</v>
      </c>
    </row>
    <row r="274" spans="2:15" ht="15.6" customHeight="1" x14ac:dyDescent="0.2">
      <c r="B274" s="8" t="s">
        <v>444</v>
      </c>
      <c r="C274" s="8" t="s">
        <v>443</v>
      </c>
      <c r="D274" s="8"/>
      <c r="E274" s="8"/>
      <c r="F274" s="8"/>
      <c r="G274" s="8">
        <v>20</v>
      </c>
      <c r="H274" s="8">
        <v>112</v>
      </c>
      <c r="I274" s="8"/>
      <c r="J274" s="8"/>
      <c r="K274" s="9" t="s">
        <v>481</v>
      </c>
      <c r="L274" s="9" t="s">
        <v>483</v>
      </c>
      <c r="M274" s="25">
        <v>2000000</v>
      </c>
      <c r="N274" s="25">
        <v>0</v>
      </c>
      <c r="O274" s="25">
        <f t="shared" si="127"/>
        <v>2000000</v>
      </c>
    </row>
    <row r="275" spans="2:15" hidden="1" x14ac:dyDescent="0.2">
      <c r="B275" s="7" t="s">
        <v>445</v>
      </c>
      <c r="C275" s="7" t="s">
        <v>446</v>
      </c>
      <c r="D275" s="7"/>
      <c r="E275" s="7"/>
      <c r="F275" s="7"/>
      <c r="G275" s="8">
        <v>20</v>
      </c>
      <c r="H275" s="8">
        <v>112</v>
      </c>
      <c r="I275" s="7"/>
      <c r="J275" s="7"/>
      <c r="K275" s="7"/>
      <c r="L275" s="7"/>
      <c r="M275" s="26">
        <f t="shared" ref="M275" si="130">+M276+M278+M280</f>
        <v>1009111893</v>
      </c>
      <c r="N275" s="26"/>
      <c r="O275" s="25">
        <f t="shared" si="127"/>
        <v>1009111893</v>
      </c>
    </row>
    <row r="276" spans="2:15" ht="30" hidden="1" x14ac:dyDescent="0.2">
      <c r="B276" s="7" t="s">
        <v>447</v>
      </c>
      <c r="C276" s="7" t="s">
        <v>448</v>
      </c>
      <c r="D276" s="7"/>
      <c r="E276" s="7"/>
      <c r="F276" s="7"/>
      <c r="G276" s="8">
        <v>20</v>
      </c>
      <c r="H276" s="8">
        <v>112</v>
      </c>
      <c r="I276" s="7"/>
      <c r="J276" s="7"/>
      <c r="K276" s="7" t="s">
        <v>480</v>
      </c>
      <c r="L276" s="7"/>
      <c r="M276" s="24">
        <f t="shared" ref="M276" si="131">+M277</f>
        <v>105000000</v>
      </c>
      <c r="N276" s="24"/>
      <c r="O276" s="25">
        <f t="shared" si="127"/>
        <v>105000000</v>
      </c>
    </row>
    <row r="277" spans="2:15" ht="15.6" customHeight="1" x14ac:dyDescent="0.2">
      <c r="B277" s="8" t="s">
        <v>449</v>
      </c>
      <c r="C277" s="8" t="s">
        <v>450</v>
      </c>
      <c r="D277" s="8"/>
      <c r="E277" s="8"/>
      <c r="F277" s="8"/>
      <c r="G277" s="8">
        <v>20</v>
      </c>
      <c r="H277" s="8">
        <v>112</v>
      </c>
      <c r="I277" s="8"/>
      <c r="J277" s="8"/>
      <c r="K277" s="9" t="s">
        <v>481</v>
      </c>
      <c r="L277" s="9" t="s">
        <v>483</v>
      </c>
      <c r="M277" s="25">
        <v>105000000</v>
      </c>
      <c r="N277" s="25">
        <v>0</v>
      </c>
      <c r="O277" s="25">
        <f t="shared" si="127"/>
        <v>105000000</v>
      </c>
    </row>
    <row r="278" spans="2:15" ht="30" hidden="1" x14ac:dyDescent="0.2">
      <c r="B278" s="7" t="s">
        <v>451</v>
      </c>
      <c r="C278" s="7" t="s">
        <v>452</v>
      </c>
      <c r="D278" s="7"/>
      <c r="E278" s="7"/>
      <c r="F278" s="7"/>
      <c r="G278" s="8">
        <v>20</v>
      </c>
      <c r="H278" s="8">
        <v>112</v>
      </c>
      <c r="I278" s="7"/>
      <c r="J278" s="7"/>
      <c r="K278" s="7" t="s">
        <v>480</v>
      </c>
      <c r="L278" s="7"/>
      <c r="M278" s="26">
        <f t="shared" ref="M278" si="132">+M279</f>
        <v>827111893</v>
      </c>
      <c r="N278" s="26"/>
      <c r="O278" s="25">
        <f t="shared" si="127"/>
        <v>827111893</v>
      </c>
    </row>
    <row r="279" spans="2:15" ht="19.149999999999999" customHeight="1" x14ac:dyDescent="0.2">
      <c r="B279" s="8" t="s">
        <v>453</v>
      </c>
      <c r="C279" s="8" t="s">
        <v>452</v>
      </c>
      <c r="D279" s="8"/>
      <c r="E279" s="8"/>
      <c r="F279" s="8"/>
      <c r="G279" s="8">
        <v>20</v>
      </c>
      <c r="H279" s="8">
        <v>112</v>
      </c>
      <c r="I279" s="8"/>
      <c r="J279" s="8"/>
      <c r="K279" s="9" t="s">
        <v>481</v>
      </c>
      <c r="L279" s="9" t="s">
        <v>483</v>
      </c>
      <c r="M279" s="25">
        <f>831011893-3900000</f>
        <v>827111893</v>
      </c>
      <c r="N279" s="25">
        <v>0</v>
      </c>
      <c r="O279" s="25">
        <f t="shared" si="127"/>
        <v>827111893</v>
      </c>
    </row>
    <row r="280" spans="2:15" ht="30" hidden="1" x14ac:dyDescent="0.2">
      <c r="B280" s="7" t="s">
        <v>454</v>
      </c>
      <c r="C280" s="7" t="s">
        <v>455</v>
      </c>
      <c r="D280" s="7"/>
      <c r="E280" s="7"/>
      <c r="F280" s="7"/>
      <c r="G280" s="8">
        <v>20</v>
      </c>
      <c r="H280" s="8">
        <v>112</v>
      </c>
      <c r="I280" s="7"/>
      <c r="J280" s="7"/>
      <c r="K280" s="7" t="s">
        <v>480</v>
      </c>
      <c r="L280" s="7"/>
      <c r="M280" s="24">
        <f t="shared" ref="M280" si="133">+M281</f>
        <v>77000000</v>
      </c>
      <c r="N280" s="24"/>
      <c r="O280" s="25">
        <f t="shared" si="127"/>
        <v>77000000</v>
      </c>
    </row>
    <row r="281" spans="2:15" ht="16.149999999999999" customHeight="1" x14ac:dyDescent="0.2">
      <c r="B281" s="8" t="s">
        <v>456</v>
      </c>
      <c r="C281" s="8" t="s">
        <v>455</v>
      </c>
      <c r="D281" s="8"/>
      <c r="E281" s="8"/>
      <c r="F281" s="8"/>
      <c r="G281" s="8">
        <v>20</v>
      </c>
      <c r="H281" s="8">
        <v>112</v>
      </c>
      <c r="I281" s="8"/>
      <c r="J281" s="8"/>
      <c r="K281" s="9" t="s">
        <v>481</v>
      </c>
      <c r="L281" s="9" t="s">
        <v>483</v>
      </c>
      <c r="M281" s="25">
        <v>77000000</v>
      </c>
      <c r="N281" s="25">
        <v>0</v>
      </c>
      <c r="O281" s="25">
        <f t="shared" si="127"/>
        <v>77000000</v>
      </c>
    </row>
    <row r="282" spans="2:15" ht="16.149999999999999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9"/>
      <c r="L282" s="9"/>
      <c r="M282" s="22"/>
      <c r="N282" s="22"/>
      <c r="O282" s="22"/>
    </row>
    <row r="283" spans="2:15" x14ac:dyDescent="0.2">
      <c r="C283" s="12" t="s">
        <v>497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27">
        <f>+M12</f>
        <v>1993468206</v>
      </c>
      <c r="N283" s="23">
        <f>+N12</f>
        <v>0</v>
      </c>
      <c r="O283" s="27">
        <f>+O12</f>
        <v>1993468206</v>
      </c>
    </row>
    <row r="286" spans="2:15" x14ac:dyDescent="0.2">
      <c r="B286" s="76" t="s">
        <v>502</v>
      </c>
      <c r="C286" s="76"/>
    </row>
    <row r="287" spans="2:15" x14ac:dyDescent="0.2">
      <c r="B287" s="76"/>
      <c r="C287" s="76"/>
    </row>
    <row r="288" spans="2:15" x14ac:dyDescent="0.2">
      <c r="B288" s="5"/>
    </row>
    <row r="289" spans="2:16" x14ac:dyDescent="0.2">
      <c r="B289" s="5"/>
    </row>
    <row r="292" spans="2:16" x14ac:dyDescent="0.2">
      <c r="C292" s="79" t="s">
        <v>491</v>
      </c>
      <c r="D292" s="79"/>
      <c r="E292" s="79"/>
      <c r="N292" s="79" t="s">
        <v>492</v>
      </c>
      <c r="O292" s="79"/>
      <c r="P292" s="79"/>
    </row>
    <row r="293" spans="2:16" x14ac:dyDescent="0.2">
      <c r="C293" s="80" t="s">
        <v>493</v>
      </c>
      <c r="D293" s="80"/>
      <c r="E293" s="80"/>
      <c r="F293" s="80"/>
      <c r="G293" s="80"/>
      <c r="N293" s="80" t="s">
        <v>494</v>
      </c>
      <c r="O293" s="80"/>
      <c r="P293" s="80"/>
    </row>
    <row r="294" spans="2:16" x14ac:dyDescent="0.2">
      <c r="C294" s="78" t="s">
        <v>495</v>
      </c>
      <c r="D294" s="78"/>
      <c r="E294" s="78"/>
      <c r="F294" s="78"/>
      <c r="G294" s="78"/>
      <c r="H294" s="78"/>
      <c r="N294" s="78" t="s">
        <v>496</v>
      </c>
      <c r="O294" s="78"/>
      <c r="P294" s="78"/>
    </row>
  </sheetData>
  <mergeCells count="15">
    <mergeCell ref="I61:I62"/>
    <mergeCell ref="R2:U2"/>
    <mergeCell ref="B3:O3"/>
    <mergeCell ref="B4:O4"/>
    <mergeCell ref="B5:O5"/>
    <mergeCell ref="B6:O6"/>
    <mergeCell ref="C294:H294"/>
    <mergeCell ref="N294:P294"/>
    <mergeCell ref="I66:I67"/>
    <mergeCell ref="I173:I174"/>
    <mergeCell ref="B286:C287"/>
    <mergeCell ref="C292:E292"/>
    <mergeCell ref="N292:P292"/>
    <mergeCell ref="C293:G293"/>
    <mergeCell ref="N293:P293"/>
  </mergeCells>
  <dataValidations count="1">
    <dataValidation allowBlank="1" showInputMessage="1" showErrorMessage="1" prompt="Registrar código de la fuente" sqref="G13:G282" xr:uid="{138FBDA2-ED46-4637-8EF1-C9D8DD578778}"/>
  </dataValidation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7FA400-CAC4-4432-8B1F-1659639B67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D2BCA7-2347-451C-A578-8473C412C819}">
  <ds:schemaRefs>
    <ds:schemaRef ds:uri="http://schemas.microsoft.com/office/2006/metadata/properties"/>
    <ds:schemaRef ds:uri="http://schemas.microsoft.com/office/infopath/2007/PartnerControls"/>
    <ds:schemaRef ds:uri="de894e15-ba27-4bdb-b4b8-8efc34bc9aed"/>
    <ds:schemaRef ds:uri="8dbb31fa-c118-4266-b530-fff03941bcda"/>
  </ds:schemaRefs>
</ds:datastoreItem>
</file>

<file path=customXml/itemProps3.xml><?xml version="1.0" encoding="utf-8"?>
<ds:datastoreItem xmlns:ds="http://schemas.openxmlformats.org/officeDocument/2006/customXml" ds:itemID="{717A1F8F-BC0C-4077-941F-8240E57EF8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aproabado</vt:lpstr>
      <vt:lpstr>Hoja1</vt:lpstr>
      <vt:lpstr>'Presupuesto aproabado'!Títulos_a_imprimir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eg_consolidado_ejec_cta_sub2_qf2adhKy0d.pdf</dc:title>
  <dc:creator>Oracle Reports</dc:creator>
  <cp:lastModifiedBy>Anyolani Germosén</cp:lastModifiedBy>
  <cp:lastPrinted>2023-01-03T14:49:19Z</cp:lastPrinted>
  <dcterms:created xsi:type="dcterms:W3CDTF">2021-08-26T14:50:26Z</dcterms:created>
  <dcterms:modified xsi:type="dcterms:W3CDTF">2024-01-30T18:08:31Z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  <property fmtid="{D5CDD505-2E9C-101B-9397-08002B2CF9AE}" pid="3" name="MediaServiceImageTags">
    <vt:lpwstr/>
  </property>
</Properties>
</file>