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. y Presup Aprob 2021-2024/Presupuesto Aprobado 2021-2024/"/>
    </mc:Choice>
  </mc:AlternateContent>
  <xr:revisionPtr revIDLastSave="0" documentId="8_{28AF59E4-1727-469A-81CE-C1D421581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2024" sheetId="4" r:id="rId1"/>
    <sheet name="Hoja1" sheetId="5" r:id="rId2"/>
  </sheets>
  <definedNames>
    <definedName name="_xlnm.Print_Area" localSheetId="0">'PRESUPUESTO 2024'!$A$1:$O$336</definedName>
    <definedName name="_xlnm.Print_Titles" localSheetId="0">'PRESUPUESTO 2024'!$1:$9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2" i="4" l="1"/>
  <c r="N292" i="4"/>
  <c r="N294" i="4"/>
  <c r="N297" i="4"/>
  <c r="N300" i="4"/>
  <c r="N302" i="4"/>
  <c r="N305" i="4"/>
  <c r="N262" i="4" l="1"/>
  <c r="O264" i="4"/>
  <c r="O19" i="4" l="1"/>
  <c r="M286" i="4"/>
  <c r="M283" i="4"/>
  <c r="M280" i="4"/>
  <c r="M277" i="4"/>
  <c r="M276" i="4" s="1"/>
  <c r="M274" i="4"/>
  <c r="M273" i="4" s="1"/>
  <c r="M271" i="4"/>
  <c r="M269" i="4"/>
  <c r="M267" i="4"/>
  <c r="M265" i="4"/>
  <c r="M260" i="4"/>
  <c r="M258" i="4"/>
  <c r="M255" i="4"/>
  <c r="M253" i="4"/>
  <c r="M251" i="4"/>
  <c r="M249" i="4"/>
  <c r="M247" i="4"/>
  <c r="M245" i="4"/>
  <c r="M242" i="4"/>
  <c r="M240" i="4"/>
  <c r="M238" i="4"/>
  <c r="M235" i="4"/>
  <c r="M233" i="4"/>
  <c r="M231" i="4"/>
  <c r="M229" i="4"/>
  <c r="M226" i="4"/>
  <c r="M224" i="4"/>
  <c r="M222" i="4"/>
  <c r="M220" i="4"/>
  <c r="M132" i="4"/>
  <c r="M131" i="4" s="1"/>
  <c r="M128" i="4"/>
  <c r="M121" i="4"/>
  <c r="M118" i="4"/>
  <c r="M115" i="4"/>
  <c r="M113" i="4"/>
  <c r="M111" i="4"/>
  <c r="M104" i="4"/>
  <c r="M97" i="4"/>
  <c r="M94" i="4"/>
  <c r="M92" i="4"/>
  <c r="M89" i="4"/>
  <c r="M87" i="4"/>
  <c r="M85" i="4"/>
  <c r="M82" i="4"/>
  <c r="M79" i="4"/>
  <c r="M77" i="4"/>
  <c r="M75" i="4"/>
  <c r="M73" i="4"/>
  <c r="M70" i="4"/>
  <c r="M68" i="4"/>
  <c r="M67" i="4" s="1"/>
  <c r="M65" i="4"/>
  <c r="M62" i="4"/>
  <c r="M59" i="4"/>
  <c r="M57" i="4"/>
  <c r="M55" i="4"/>
  <c r="M53" i="4"/>
  <c r="M51" i="4"/>
  <c r="M43" i="4"/>
  <c r="M41" i="4"/>
  <c r="M39" i="4"/>
  <c r="M36" i="4"/>
  <c r="M35" i="4" s="1"/>
  <c r="M28" i="4"/>
  <c r="M27" i="4" s="1"/>
  <c r="M24" i="4"/>
  <c r="M22" i="4"/>
  <c r="M20" i="4"/>
  <c r="M16" i="4"/>
  <c r="M14" i="4" s="1"/>
  <c r="M244" i="4" l="1"/>
  <c r="M228" i="4"/>
  <c r="M282" i="4"/>
  <c r="M96" i="4"/>
  <c r="M38" i="4"/>
  <c r="M110" i="4"/>
  <c r="M72" i="4"/>
  <c r="M81" i="4"/>
  <c r="M257" i="4"/>
  <c r="M237" i="4"/>
  <c r="M61" i="4"/>
  <c r="M91" i="4"/>
  <c r="O16" i="5"/>
  <c r="N16" i="5"/>
  <c r="O11" i="5"/>
  <c r="O12" i="5"/>
  <c r="O14" i="5"/>
  <c r="O15" i="5"/>
  <c r="O10" i="5"/>
  <c r="K16" i="5"/>
  <c r="K11" i="5"/>
  <c r="K12" i="5"/>
  <c r="K13" i="5"/>
  <c r="K14" i="5"/>
  <c r="K15" i="5"/>
  <c r="K10" i="5"/>
  <c r="L10" i="5"/>
  <c r="N10" i="5"/>
  <c r="L11" i="5"/>
  <c r="P11" i="5" s="1"/>
  <c r="L12" i="5"/>
  <c r="P12" i="5" s="1"/>
  <c r="L14" i="5"/>
  <c r="P14" i="5" s="1"/>
  <c r="L15" i="5"/>
  <c r="P15" i="5" s="1"/>
  <c r="P10" i="5"/>
  <c r="N11" i="5"/>
  <c r="N12" i="5"/>
  <c r="N13" i="5"/>
  <c r="N14" i="5"/>
  <c r="N15" i="5"/>
  <c r="M11" i="5"/>
  <c r="M12" i="5"/>
  <c r="M14" i="5"/>
  <c r="M15" i="5"/>
  <c r="M10" i="5"/>
  <c r="I13" i="5"/>
  <c r="L13" i="5" s="1"/>
  <c r="P13" i="5" s="1"/>
  <c r="H16" i="5"/>
  <c r="I16" i="5"/>
  <c r="J16" i="5"/>
  <c r="G16" i="5"/>
  <c r="O114" i="4"/>
  <c r="N113" i="4"/>
  <c r="N214" i="4"/>
  <c r="N213" i="4" s="1"/>
  <c r="N212" i="4" s="1"/>
  <c r="M214" i="4"/>
  <c r="O215" i="4"/>
  <c r="O212" i="4" s="1"/>
  <c r="N14" i="4"/>
  <c r="N179" i="4"/>
  <c r="O181" i="4"/>
  <c r="N128" i="4"/>
  <c r="O130" i="4"/>
  <c r="N183" i="4"/>
  <c r="O185" i="4"/>
  <c r="M300" i="4"/>
  <c r="O301" i="4"/>
  <c r="O300" i="4" l="1"/>
  <c r="O113" i="4"/>
  <c r="L16" i="5"/>
  <c r="P16" i="5" s="1"/>
  <c r="M16" i="5"/>
  <c r="O214" i="4"/>
  <c r="O213" i="4" s="1"/>
  <c r="M213" i="4"/>
  <c r="M212" i="4" s="1"/>
  <c r="N121" i="4"/>
  <c r="O123" i="4"/>
  <c r="O13" i="4"/>
  <c r="N307" i="4" l="1"/>
  <c r="N296" i="4" s="1"/>
  <c r="O308" i="4" l="1"/>
  <c r="O306" i="4"/>
  <c r="O304" i="4"/>
  <c r="O303" i="4"/>
  <c r="O299" i="4"/>
  <c r="O298" i="4"/>
  <c r="O295" i="4"/>
  <c r="O293" i="4"/>
  <c r="N290" i="4"/>
  <c r="O287" i="4"/>
  <c r="O285" i="4"/>
  <c r="O284" i="4"/>
  <c r="O281" i="4"/>
  <c r="O280" i="4" s="1"/>
  <c r="N286" i="4"/>
  <c r="N283" i="4"/>
  <c r="N280" i="4"/>
  <c r="N277" i="4"/>
  <c r="O279" i="4"/>
  <c r="O278" i="4"/>
  <c r="O275" i="4"/>
  <c r="N274" i="4"/>
  <c r="N273" i="4" s="1"/>
  <c r="O272" i="4"/>
  <c r="O271" i="4" s="1"/>
  <c r="N271" i="4"/>
  <c r="N269" i="4"/>
  <c r="N267" i="4"/>
  <c r="N265" i="4"/>
  <c r="N260" i="4"/>
  <c r="O270" i="4"/>
  <c r="O269" i="4" s="1"/>
  <c r="O268" i="4"/>
  <c r="O267" i="4" s="1"/>
  <c r="O266" i="4"/>
  <c r="O265" i="4" s="1"/>
  <c r="O263" i="4"/>
  <c r="O262" i="4" s="1"/>
  <c r="O261" i="4"/>
  <c r="O260" i="4" s="1"/>
  <c r="O259" i="4"/>
  <c r="O256" i="4"/>
  <c r="O255" i="4" s="1"/>
  <c r="O254" i="4"/>
  <c r="O253" i="4" s="1"/>
  <c r="O252" i="4"/>
  <c r="O251" i="4" s="1"/>
  <c r="O250" i="4"/>
  <c r="O249" i="4" s="1"/>
  <c r="O248" i="4"/>
  <c r="O247" i="4" s="1"/>
  <c r="O246" i="4"/>
  <c r="O243" i="4"/>
  <c r="O242" i="4" s="1"/>
  <c r="N258" i="4"/>
  <c r="N255" i="4"/>
  <c r="N253" i="4"/>
  <c r="N251" i="4"/>
  <c r="N249" i="4"/>
  <c r="N247" i="4"/>
  <c r="N245" i="4"/>
  <c r="N242" i="4"/>
  <c r="O241" i="4"/>
  <c r="O240" i="4" s="1"/>
  <c r="O239" i="4"/>
  <c r="O238" i="4" s="1"/>
  <c r="O236" i="4"/>
  <c r="O235" i="4" s="1"/>
  <c r="O234" i="4"/>
  <c r="O233" i="4" s="1"/>
  <c r="O232" i="4"/>
  <c r="O231" i="4" s="1"/>
  <c r="O230" i="4"/>
  <c r="O229" i="4" s="1"/>
  <c r="O227" i="4"/>
  <c r="O226" i="4" s="1"/>
  <c r="O225" i="4"/>
  <c r="O223" i="4"/>
  <c r="O222" i="4" s="1"/>
  <c r="N240" i="4"/>
  <c r="N238" i="4"/>
  <c r="N235" i="4"/>
  <c r="N233" i="4"/>
  <c r="N231" i="4"/>
  <c r="N229" i="4"/>
  <c r="N226" i="4"/>
  <c r="N224" i="4"/>
  <c r="N222" i="4"/>
  <c r="O221" i="4"/>
  <c r="O219" i="4"/>
  <c r="O211" i="4"/>
  <c r="O210" i="4"/>
  <c r="O208" i="4"/>
  <c r="O206" i="4"/>
  <c r="O205" i="4"/>
  <c r="O203" i="4"/>
  <c r="O202" i="4" s="1"/>
  <c r="O201" i="4"/>
  <c r="O200" i="4" s="1"/>
  <c r="N220" i="4"/>
  <c r="N218" i="4"/>
  <c r="N207" i="4"/>
  <c r="N204" i="4"/>
  <c r="N202" i="4"/>
  <c r="N200" i="4"/>
  <c r="O199" i="4"/>
  <c r="O198" i="4" s="1"/>
  <c r="O197" i="4"/>
  <c r="O196" i="4" s="1"/>
  <c r="O195" i="4"/>
  <c r="O194" i="4" s="1"/>
  <c r="O193" i="4"/>
  <c r="O192" i="4" s="1"/>
  <c r="O190" i="4"/>
  <c r="O189" i="4"/>
  <c r="O186" i="4"/>
  <c r="O187" i="4"/>
  <c r="O184" i="4"/>
  <c r="N198" i="4"/>
  <c r="N196" i="4"/>
  <c r="N194" i="4"/>
  <c r="N192" i="4"/>
  <c r="N188" i="4"/>
  <c r="O180" i="4"/>
  <c r="O179" i="4" s="1"/>
  <c r="O176" i="4"/>
  <c r="O177" i="4"/>
  <c r="O178" i="4"/>
  <c r="O175" i="4"/>
  <c r="O173" i="4"/>
  <c r="O172" i="4"/>
  <c r="O170" i="4"/>
  <c r="O169" i="4" s="1"/>
  <c r="N174" i="4"/>
  <c r="N171" i="4"/>
  <c r="N169" i="4"/>
  <c r="O167" i="4"/>
  <c r="O166" i="4" s="1"/>
  <c r="N166" i="4"/>
  <c r="N164" i="4"/>
  <c r="O165" i="4"/>
  <c r="O164" i="4" s="1"/>
  <c r="O163" i="4"/>
  <c r="O162" i="4" s="1"/>
  <c r="O160" i="4"/>
  <c r="O159" i="4" s="1"/>
  <c r="O158" i="4" s="1"/>
  <c r="O157" i="4"/>
  <c r="O156" i="4" s="1"/>
  <c r="O155" i="4"/>
  <c r="O154" i="4" s="1"/>
  <c r="O153" i="4"/>
  <c r="O152" i="4" s="1"/>
  <c r="O151" i="4"/>
  <c r="O150" i="4" s="1"/>
  <c r="N162" i="4"/>
  <c r="N159" i="4"/>
  <c r="N158" i="4" s="1"/>
  <c r="N156" i="4"/>
  <c r="N154" i="4"/>
  <c r="N152" i="4"/>
  <c r="N150" i="4"/>
  <c r="O148" i="4"/>
  <c r="O147" i="4" s="1"/>
  <c r="O146" i="4"/>
  <c r="O145" i="4" s="1"/>
  <c r="O144" i="4"/>
  <c r="O143" i="4" s="1"/>
  <c r="O141" i="4"/>
  <c r="O140" i="4" s="1"/>
  <c r="O139" i="4"/>
  <c r="O137" i="4"/>
  <c r="O136" i="4" s="1"/>
  <c r="O133" i="4"/>
  <c r="O129" i="4"/>
  <c r="O128" i="4" s="1"/>
  <c r="N147" i="4"/>
  <c r="N145" i="4"/>
  <c r="N143" i="4"/>
  <c r="N140" i="4"/>
  <c r="N138" i="4"/>
  <c r="N136" i="4"/>
  <c r="N132" i="4"/>
  <c r="N131" i="4" s="1"/>
  <c r="O124" i="4"/>
  <c r="O125" i="4"/>
  <c r="O126" i="4"/>
  <c r="O127" i="4"/>
  <c r="O122" i="4"/>
  <c r="O120" i="4"/>
  <c r="O119" i="4"/>
  <c r="O117" i="4"/>
  <c r="O116" i="4"/>
  <c r="O112" i="4"/>
  <c r="O111" i="4" s="1"/>
  <c r="O109" i="4"/>
  <c r="O106" i="4"/>
  <c r="O107" i="4"/>
  <c r="O108" i="4"/>
  <c r="O105" i="4"/>
  <c r="N118" i="4"/>
  <c r="N115" i="4"/>
  <c r="N111" i="4"/>
  <c r="N104" i="4"/>
  <c r="O99" i="4"/>
  <c r="O100" i="4"/>
  <c r="O101" i="4"/>
  <c r="O102" i="4"/>
  <c r="O103" i="4"/>
  <c r="O98" i="4"/>
  <c r="O95" i="4"/>
  <c r="O94" i="4" s="1"/>
  <c r="O93" i="4"/>
  <c r="O90" i="4"/>
  <c r="O89" i="4" s="1"/>
  <c r="O88" i="4"/>
  <c r="O87" i="4" s="1"/>
  <c r="N97" i="4"/>
  <c r="N94" i="4"/>
  <c r="N92" i="4"/>
  <c r="N89" i="4"/>
  <c r="N87" i="4"/>
  <c r="O86" i="4"/>
  <c r="O85" i="4" s="1"/>
  <c r="O84" i="4"/>
  <c r="O83" i="4"/>
  <c r="O80" i="4"/>
  <c r="O79" i="4" s="1"/>
  <c r="O78" i="4"/>
  <c r="O77" i="4" s="1"/>
  <c r="O76" i="4"/>
  <c r="O75" i="4" s="1"/>
  <c r="O74" i="4"/>
  <c r="O73" i="4" s="1"/>
  <c r="O71" i="4"/>
  <c r="O70" i="4" s="1"/>
  <c r="N85" i="4"/>
  <c r="N82" i="4"/>
  <c r="N79" i="4"/>
  <c r="N77" i="4"/>
  <c r="N75" i="4"/>
  <c r="N73" i="4"/>
  <c r="N70" i="4"/>
  <c r="O69" i="4"/>
  <c r="O68" i="4" s="1"/>
  <c r="N68" i="4"/>
  <c r="O66" i="4"/>
  <c r="O65" i="4" s="1"/>
  <c r="O63" i="4"/>
  <c r="O64" i="4"/>
  <c r="N62" i="4"/>
  <c r="O60" i="4"/>
  <c r="O59" i="4" s="1"/>
  <c r="O58" i="4"/>
  <c r="O56" i="4"/>
  <c r="O55" i="4" s="1"/>
  <c r="O54" i="4"/>
  <c r="O53" i="4" s="1"/>
  <c r="N55" i="4"/>
  <c r="N53" i="4"/>
  <c r="O52" i="4"/>
  <c r="O51" i="4" s="1"/>
  <c r="O50" i="4"/>
  <c r="O49" i="4" s="1"/>
  <c r="N51" i="4"/>
  <c r="N49" i="4"/>
  <c r="O48" i="4"/>
  <c r="O47" i="4" s="1"/>
  <c r="N47" i="4"/>
  <c r="O44" i="4"/>
  <c r="O43" i="4" s="1"/>
  <c r="N43" i="4"/>
  <c r="O42" i="4"/>
  <c r="O41" i="4" s="1"/>
  <c r="N41" i="4"/>
  <c r="O40" i="4"/>
  <c r="O39" i="4" s="1"/>
  <c r="N39" i="4"/>
  <c r="O37" i="4"/>
  <c r="O36" i="4" s="1"/>
  <c r="O35" i="4" s="1"/>
  <c r="N36" i="4"/>
  <c r="N35" i="4" s="1"/>
  <c r="O30" i="4"/>
  <c r="O31" i="4"/>
  <c r="O32" i="4"/>
  <c r="O33" i="4"/>
  <c r="O34" i="4"/>
  <c r="O29" i="4"/>
  <c r="N28" i="4"/>
  <c r="N27" i="4" s="1"/>
  <c r="O26" i="4"/>
  <c r="O25" i="4"/>
  <c r="N24" i="4"/>
  <c r="O23" i="4"/>
  <c r="O21" i="4"/>
  <c r="O20" i="4" s="1"/>
  <c r="N22" i="4"/>
  <c r="N12" i="4"/>
  <c r="N20" i="4"/>
  <c r="O16" i="4"/>
  <c r="O17" i="4"/>
  <c r="O15" i="4"/>
  <c r="O12" i="4"/>
  <c r="O297" i="4" l="1"/>
  <c r="O294" i="4"/>
  <c r="O305" i="4"/>
  <c r="O286" i="4"/>
  <c r="O274" i="4"/>
  <c r="O273" i="4" s="1"/>
  <c r="O258" i="4"/>
  <c r="O257" i="4" s="1"/>
  <c r="O245" i="4"/>
  <c r="O244" i="4" s="1"/>
  <c r="O224" i="4"/>
  <c r="O220" i="4"/>
  <c r="O218" i="4"/>
  <c r="O138" i="4"/>
  <c r="O135" i="4" s="1"/>
  <c r="O132" i="4"/>
  <c r="O131" i="4" s="1"/>
  <c r="O92" i="4"/>
  <c r="O22" i="4"/>
  <c r="N110" i="4"/>
  <c r="O183" i="4"/>
  <c r="O292" i="4"/>
  <c r="O121" i="4"/>
  <c r="N81" i="4"/>
  <c r="O188" i="4"/>
  <c r="N257" i="4"/>
  <c r="N67" i="4"/>
  <c r="N244" i="4"/>
  <c r="N72" i="4"/>
  <c r="N96" i="4"/>
  <c r="N149" i="4"/>
  <c r="N289" i="4"/>
  <c r="N288" i="4" s="1"/>
  <c r="N61" i="4"/>
  <c r="N161" i="4"/>
  <c r="N182" i="4"/>
  <c r="N282" i="4"/>
  <c r="N38" i="4"/>
  <c r="N91" i="4"/>
  <c r="O307" i="4"/>
  <c r="N191" i="4"/>
  <c r="N11" i="4"/>
  <c r="O62" i="4"/>
  <c r="O61" i="4" s="1"/>
  <c r="N135" i="4"/>
  <c r="N217" i="4"/>
  <c r="O204" i="4"/>
  <c r="O277" i="4"/>
  <c r="O276" i="4" s="1"/>
  <c r="N46" i="4"/>
  <c r="O171" i="4"/>
  <c r="O104" i="4"/>
  <c r="O118" i="4"/>
  <c r="O283" i="4"/>
  <c r="N276" i="4"/>
  <c r="N142" i="4"/>
  <c r="O161" i="4"/>
  <c r="N168" i="4"/>
  <c r="N237" i="4"/>
  <c r="O302" i="4"/>
  <c r="O237" i="4"/>
  <c r="O228" i="4"/>
  <c r="N228" i="4"/>
  <c r="O207" i="4"/>
  <c r="O174" i="4"/>
  <c r="O149" i="4"/>
  <c r="O142" i="4"/>
  <c r="O115" i="4"/>
  <c r="O97" i="4"/>
  <c r="O82" i="4"/>
  <c r="O81" i="4" s="1"/>
  <c r="O72" i="4"/>
  <c r="O67" i="4"/>
  <c r="O38" i="4"/>
  <c r="O28" i="4"/>
  <c r="O27" i="4" s="1"/>
  <c r="O24" i="4"/>
  <c r="M305" i="4"/>
  <c r="M302" i="4"/>
  <c r="M297" i="4"/>
  <c r="O282" i="4" l="1"/>
  <c r="O217" i="4"/>
  <c r="O91" i="4"/>
  <c r="T8" i="4"/>
  <c r="N10" i="4"/>
  <c r="T4" i="4" s="1"/>
  <c r="O110" i="4"/>
  <c r="O216" i="4"/>
  <c r="U7" i="4" s="1"/>
  <c r="O182" i="4"/>
  <c r="O296" i="4"/>
  <c r="O96" i="4"/>
  <c r="O191" i="4"/>
  <c r="N45" i="4"/>
  <c r="T5" i="4" s="1"/>
  <c r="O168" i="4"/>
  <c r="N134" i="4"/>
  <c r="T6" i="4" s="1"/>
  <c r="N216" i="4"/>
  <c r="T7" i="4" s="1"/>
  <c r="N9" i="4" l="1"/>
  <c r="N310" i="4" s="1"/>
  <c r="O134" i="4"/>
  <c r="U6" i="4" s="1"/>
  <c r="M307" i="4"/>
  <c r="M294" i="4"/>
  <c r="M292" i="4"/>
  <c r="M218" i="4"/>
  <c r="M136" i="4"/>
  <c r="O57" i="4"/>
  <c r="O46" i="4" s="1"/>
  <c r="O45" i="4" s="1"/>
  <c r="U5" i="4" s="1"/>
  <c r="M49" i="4"/>
  <c r="M47" i="4"/>
  <c r="M12" i="4"/>
  <c r="M296" i="4" l="1"/>
  <c r="M11" i="4"/>
  <c r="O18" i="4"/>
  <c r="M290" i="4"/>
  <c r="M289" i="4" s="1"/>
  <c r="O291" i="4"/>
  <c r="M217" i="4"/>
  <c r="M46" i="4"/>
  <c r="M135" i="4"/>
  <c r="M288" i="4" l="1"/>
  <c r="S8" i="4" s="1"/>
  <c r="O290" i="4"/>
  <c r="O289" i="4" s="1"/>
  <c r="O288" i="4" s="1"/>
  <c r="O14" i="4"/>
  <c r="O11" i="4" s="1"/>
  <c r="M45" i="4"/>
  <c r="S5" i="4" s="1"/>
  <c r="M10" i="4"/>
  <c r="M216" i="4"/>
  <c r="S7" i="4" s="1"/>
  <c r="M134" i="4"/>
  <c r="S6" i="4" s="1"/>
  <c r="S4" i="4" l="1"/>
  <c r="S9" i="4" s="1"/>
  <c r="O10" i="4"/>
  <c r="M9" i="4"/>
  <c r="U8" i="4"/>
  <c r="O9" i="4" l="1"/>
  <c r="O310" i="4" s="1"/>
  <c r="U4" i="4"/>
  <c r="U9" i="4" s="1"/>
  <c r="V4" i="4" s="1"/>
  <c r="M310" i="4"/>
  <c r="V6" i="4" l="1"/>
  <c r="V5" i="4"/>
  <c r="R8" i="4" l="1"/>
  <c r="R7" i="4"/>
  <c r="R6" i="4"/>
  <c r="R5" i="4"/>
  <c r="R4" i="4"/>
  <c r="Q8" i="4"/>
  <c r="Q7" i="4"/>
  <c r="Q6" i="4"/>
  <c r="Q5" i="4"/>
  <c r="Q4" i="4"/>
  <c r="L9" i="4" l="1"/>
  <c r="V7" i="4" l="1"/>
  <c r="V8" i="4"/>
  <c r="V9" i="4" l="1"/>
</calcChain>
</file>

<file path=xl/sharedStrings.xml><?xml version="1.0" encoding="utf-8"?>
<sst xmlns="http://schemas.openxmlformats.org/spreadsheetml/2006/main" count="1023" uniqueCount="579">
  <si>
    <t>Resumen de distribucion presupuestaria 2024</t>
  </si>
  <si>
    <t>Comité Ejecutor de Infraestructura de Zonas Turísticas (CEIZTUR)</t>
  </si>
  <si>
    <t>Objetal</t>
  </si>
  <si>
    <t>Descripcion</t>
  </si>
  <si>
    <t>Monto Asignado</t>
  </si>
  <si>
    <t>%</t>
  </si>
  <si>
    <t>Presupuesto Período 2024</t>
  </si>
  <si>
    <t>Techo Presupuesto de Gastos y Aplicación Financiera</t>
  </si>
  <si>
    <t>En RD$</t>
  </si>
  <si>
    <t>Cuentas</t>
  </si>
  <si>
    <t>Descripcion de Cuenta</t>
  </si>
  <si>
    <t>FUENTE</t>
  </si>
  <si>
    <t>ORGANISMO FINANCIADOR</t>
  </si>
  <si>
    <t>INST. RECEP.</t>
  </si>
  <si>
    <t>Fuente</t>
  </si>
  <si>
    <t>Organismo Financiador</t>
  </si>
  <si>
    <t>Auxiliar de Programacion</t>
  </si>
  <si>
    <t>Inst. Receptora</t>
  </si>
  <si>
    <t>Etapa</t>
  </si>
  <si>
    <t>Tipo de Gasto</t>
  </si>
  <si>
    <t xml:space="preserve">Presupuesto Aprobado 2024 </t>
  </si>
  <si>
    <t>Modificaciones Presupuestarias</t>
  </si>
  <si>
    <t>Presupuesto Vigente</t>
  </si>
  <si>
    <t>GASTOS</t>
  </si>
  <si>
    <t>Presupuestal Asignado</t>
  </si>
  <si>
    <t>REMUNERACIONES Y CONTRIBUCIONES</t>
  </si>
  <si>
    <t>2.1.1</t>
  </si>
  <si>
    <t>REMUNERACIONES</t>
  </si>
  <si>
    <t>2.1.1.1</t>
  </si>
  <si>
    <t>Remuneraciones al personal fijo</t>
  </si>
  <si>
    <t>COMPROMISO</t>
  </si>
  <si>
    <t>2.1.1.1.01</t>
  </si>
  <si>
    <t>Sueldos fijos</t>
  </si>
  <si>
    <t>DEVENGADO</t>
  </si>
  <si>
    <t>RECURRENTE</t>
  </si>
  <si>
    <t>ACTUALIZADO</t>
  </si>
  <si>
    <t>2.1.1.2</t>
  </si>
  <si>
    <t>Remuneraciones al personal con carácter transitorio</t>
  </si>
  <si>
    <t>al 31 de Agosto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</si>
  <si>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</si>
  <si>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</si>
  <si>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</si>
  <si>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</si>
  <si>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</si>
  <si>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</si>
  <si>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</si>
  <si>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</si>
  <si>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2.1.1.2.11</t>
  </si>
  <si>
    <t>Interinato</t>
  </si>
  <si>
    <t>2.1.1.3</t>
  </si>
  <si>
    <t>Sueldo al Personal Fijo en Tramite de Pensiones</t>
  </si>
  <si>
    <t>2.1.1.3.01</t>
  </si>
  <si>
    <t>2.1.1.4</t>
  </si>
  <si>
    <t>Sueldo anual no.13</t>
  </si>
  <si>
    <t>2.1.1.4.01</t>
  </si>
  <si>
    <t>Sueldo Anual No. 13</t>
  </si>
  <si>
    <t>NO RECURRENTE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</si>
  <si>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</si>
  <si>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</si>
  <si>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</si>
  <si>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</si>
  <si>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</si>
  <si>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</si>
  <si>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</si>
  <si>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</si>
  <si>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</si>
  <si>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</si>
  <si>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</si>
  <si>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</si>
  <si>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</si>
  <si>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</si>
  <si>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</si>
  <si>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</si>
  <si>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</si>
  <si>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</si>
  <si>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2.1.2.2.10</t>
  </si>
  <si>
    <t>Compensación por cumplimiento de indicadores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</si>
  <si>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</si>
  <si>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</si>
  <si>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</si>
  <si>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</si>
  <si>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</si>
  <si>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</si>
  <si>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</si>
  <si>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</si>
  <si>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</si>
  <si>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</si>
  <si>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</si>
  <si>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</si>
  <si>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</si>
  <si>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</si>
  <si>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</si>
  <si>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</si>
  <si>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</si>
  <si>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</si>
  <si>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</si>
  <si>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</si>
  <si>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</si>
  <si>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</si>
  <si>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</si>
  <si>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</si>
  <si>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</si>
  <si>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</si>
  <si>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</si>
  <si>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</si>
  <si>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</si>
  <si>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</si>
  <si>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</si>
  <si>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</si>
  <si>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</si>
  <si>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</si>
  <si>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</si>
  <si>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</si>
  <si>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</si>
  <si>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</si>
  <si>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</si>
  <si>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</si>
  <si>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</si>
  <si>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</si>
  <si>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>Recolección de residuos sólidos</t>
  </si>
  <si>
    <t>2.2.1.8.01</t>
  </si>
  <si>
    <t>2.2.2</t>
  </si>
  <si>
    <t>PUBLICIDAD, IMPRESIÓN Y ENCUADERNACIÓN</t>
  </si>
  <si>
    <t>Auxiliar 0013</t>
  </si>
  <si>
    <t>2.2.2.1</t>
  </si>
  <si>
    <t>Publicidad y propaganda</t>
  </si>
  <si>
    <t>2.2.2.1.01</t>
  </si>
  <si>
    <t>2.2.2.1.03</t>
  </si>
  <si>
    <t>Publicaciones de avisos oficiales</t>
  </si>
  <si>
    <t>2.2.2.2</t>
  </si>
  <si>
    <t>Impresión, encuadernación y rotulación</t>
  </si>
  <si>
    <t>2.2.2.2.01</t>
  </si>
  <si>
    <t>2.2.3</t>
  </si>
  <si>
    <t>VIÁTICOS</t>
  </si>
  <si>
    <t>Auxiliar 0014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</si>
  <si>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</si>
  <si>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</si>
  <si>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</si>
  <si>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</si>
  <si>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</si>
  <si>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</si>
  <si>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</si>
  <si>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</si>
  <si>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</si>
  <si>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</si>
  <si>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</si>
  <si>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</si>
  <si>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</si>
  <si>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</si>
  <si>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</si>
  <si>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</si>
  <si>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</si>
  <si>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</si>
  <si>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</si>
  <si>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</si>
  <si>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</si>
  <si>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</si>
  <si>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</si>
  <si>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</si>
  <si>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</si>
  <si>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</si>
  <si>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2.2.5.1.02</t>
  </si>
  <si>
    <t>Hospedaje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</si>
  <si>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</si>
  <si>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</si>
  <si>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</si>
  <si>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</si>
  <si>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</si>
  <si>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</si>
  <si>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</si>
  <si>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2.2.5.9</t>
  </si>
  <si>
    <t>Derecho de uso</t>
  </si>
  <si>
    <t>2.2.5.9.01</t>
  </si>
  <si>
    <t>Licencias Informáticas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</si>
  <si>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</si>
  <si>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</si>
  <si>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</si>
  <si>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</si>
  <si>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</si>
  <si>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</si>
  <si>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</si>
  <si>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</si>
  <si>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</si>
  <si>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r>
      <rPr>
        <b/>
        <sz val="12"/>
        <rFont val="Century Gothic"/>
        <family val="2"/>
      </rPr>
      <t>SERVICIOS DE CONSERVACIÓN, REPARACIONES MENORES E INSTALACIONES
TEMPORALES</t>
    </r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</si>
  <si>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</si>
  <si>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</si>
  <si>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</si>
  <si>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</si>
  <si>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</si>
  <si>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</si>
  <si>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</si>
  <si>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</si>
  <si>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</si>
  <si>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</si>
  <si>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</si>
  <si>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</si>
  <si>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</si>
  <si>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</si>
  <si>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</si>
  <si>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</si>
  <si>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</si>
  <si>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</si>
  <si>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</si>
  <si>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</si>
  <si>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</si>
  <si>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</si>
  <si>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</si>
  <si>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</si>
  <si>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</si>
  <si>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</si>
  <si>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</si>
  <si>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</si>
  <si>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</si>
  <si>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</si>
  <si>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</si>
  <si>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2.2.8.3</t>
  </si>
  <si>
    <t>Servicios sanitarios médicos y veterinarios</t>
  </si>
  <si>
    <t>2.2.8.3.01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</si>
  <si>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</si>
  <si>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</si>
  <si>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</si>
  <si>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</si>
  <si>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</si>
  <si>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</si>
  <si>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</si>
  <si>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</si>
  <si>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</si>
  <si>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</si>
  <si>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</si>
  <si>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</si>
  <si>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</si>
  <si>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</si>
  <si>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</si>
  <si>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2.2.8.7.02</t>
  </si>
  <si>
    <t>Servicios Jurídicos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</si>
  <si>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</si>
  <si>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</si>
  <si>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</si>
  <si>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</si>
  <si>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</si>
  <si>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</si>
  <si>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</si>
  <si>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</si>
  <si>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</si>
  <si>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</si>
  <si>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</si>
  <si>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</si>
  <si>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2.2.8.8.03</t>
  </si>
  <si>
    <t>Tasas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</si>
  <si>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</si>
  <si>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</si>
  <si>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</si>
  <si>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</si>
  <si>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</si>
  <si>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</si>
  <si>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</si>
  <si>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</si>
  <si>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</si>
  <si>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</si>
  <si>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</si>
  <si>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</si>
  <si>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</si>
  <si>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</si>
  <si>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</si>
  <si>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</si>
  <si>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</si>
  <si>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</si>
  <si>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</si>
  <si>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</si>
  <si>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</si>
  <si>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</si>
  <si>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</si>
  <si>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</si>
  <si>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</si>
  <si>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</si>
  <si>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</si>
  <si>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</si>
  <si>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</si>
  <si>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</si>
  <si>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</si>
  <si>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</si>
  <si>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</si>
  <si>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</si>
  <si>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</si>
  <si>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</si>
  <si>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</si>
  <si>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Papel y cartón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</si>
  <si>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</si>
  <si>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</si>
  <si>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</si>
  <si>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</si>
  <si>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</si>
  <si>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</si>
  <si>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</si>
  <si>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</si>
  <si>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</si>
  <si>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</si>
  <si>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</si>
  <si>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</si>
  <si>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</si>
  <si>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</si>
  <si>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</si>
  <si>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</si>
  <si>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</si>
  <si>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</si>
  <si>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</si>
  <si>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</si>
  <si>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</si>
  <si>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</si>
  <si>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</si>
  <si>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</si>
  <si>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</si>
  <si>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</si>
  <si>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</si>
  <si>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</si>
  <si>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</si>
  <si>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</si>
  <si>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</si>
  <si>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</si>
  <si>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</si>
  <si>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</si>
  <si>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</si>
  <si>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</si>
  <si>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</si>
  <si>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</si>
  <si>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</si>
  <si>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</si>
  <si>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</si>
  <si>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</si>
  <si>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</si>
  <si>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</si>
  <si>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</si>
  <si>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</si>
  <si>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</si>
  <si>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</si>
  <si>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</si>
  <si>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</si>
  <si>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2.3.6.4.07</t>
  </si>
  <si>
    <t>Otros minerales</t>
  </si>
  <si>
    <t>2.3.7</t>
  </si>
  <si>
    <t>COMBUSTIBLES, LUBRICANTES, PRODUCTOS QUÍMICOS Y CONEXOS</t>
  </si>
  <si>
    <t>Auxiliar 0015</t>
  </si>
  <si>
    <t>2.3.7.1</t>
  </si>
  <si>
    <t>Combustibles y lubricantes</t>
  </si>
  <si>
    <t>2.3.7.1.01</t>
  </si>
  <si>
    <t>Gasolina</t>
  </si>
  <si>
    <t>2.3.7.1.02</t>
  </si>
  <si>
    <t>Gasoil</t>
  </si>
  <si>
    <t>2.3.7.1.05</t>
  </si>
  <si>
    <t>Aceites y grasas</t>
  </si>
  <si>
    <t>2.3.7.1.06</t>
  </si>
  <si>
    <t>Lubricantes</t>
  </si>
  <si>
    <t>2.3.7.2</t>
  </si>
  <si>
    <t>Productos químicos y conexos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</si>
  <si>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</si>
  <si>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</si>
  <si>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</si>
  <si>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</si>
  <si>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</si>
  <si>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</si>
  <si>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</si>
  <si>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</si>
  <si>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</si>
  <si>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Útiles y materiales de limpieza e higiene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</si>
  <si>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</si>
  <si>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</si>
  <si>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</si>
  <si>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</si>
  <si>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</si>
  <si>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</si>
  <si>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</si>
  <si>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</si>
  <si>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2.3.9.4</t>
  </si>
  <si>
    <t>Útiles destinados a actividades deportivas, culturales y recreativas</t>
  </si>
  <si>
    <t>2.3.9.4.01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</si>
  <si>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</si>
  <si>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</si>
  <si>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</si>
  <si>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</si>
  <si>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</si>
  <si>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</si>
  <si>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</si>
  <si>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</si>
  <si>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</si>
  <si>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</si>
  <si>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</si>
  <si>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</si>
  <si>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</si>
  <si>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</si>
  <si>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</si>
  <si>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</si>
  <si>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</si>
  <si>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</si>
  <si>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</si>
  <si>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</si>
  <si>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</si>
  <si>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</si>
  <si>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</si>
  <si>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2.4.9</t>
  </si>
  <si>
    <t>TRANSFERENCIAS CORRIENTES A OTRAS INSTITUCIONES PÚBLICAS</t>
  </si>
  <si>
    <t>2.4.9.1</t>
  </si>
  <si>
    <t>Transferencias corrientes destinadas a otras instituciones públicas</t>
  </si>
  <si>
    <t>2.4.9.1.03</t>
  </si>
  <si>
    <t>Transferencias corrientes a otras instituciones públicas destinadas a gastos en 
bienes y servicios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</si>
  <si>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</si>
  <si>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</si>
  <si>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</si>
  <si>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</si>
  <si>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</si>
  <si>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</si>
  <si>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</si>
  <si>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</si>
  <si>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</si>
  <si>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</si>
  <si>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</si>
  <si>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</si>
  <si>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</si>
  <si>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</si>
  <si>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</si>
  <si>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</si>
  <si>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</si>
  <si>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</si>
  <si>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</si>
  <si>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</si>
  <si>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</si>
  <si>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</si>
  <si>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</si>
  <si>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</si>
  <si>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</si>
  <si>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</si>
  <si>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</si>
  <si>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</si>
  <si>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</si>
  <si>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</si>
  <si>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</si>
  <si>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</si>
  <si>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</si>
  <si>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</si>
  <si>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</si>
  <si>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</si>
  <si>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</si>
  <si>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</si>
  <si>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</si>
  <si>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</si>
  <si>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</si>
  <si>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</si>
  <si>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</t>
  </si>
  <si>
    <t>Equipo e Instrumentos de Medición Científica</t>
  </si>
  <si>
    <t>2.6.3.4.01</t>
  </si>
  <si>
    <t>2.6.4</t>
  </si>
  <si>
    <t>VEHÍCULOS Y EQUIPO DE TRANSPORTE, TRACCIÓN Y ELEVACIÓN</t>
  </si>
  <si>
    <t>2.6.4.1</t>
  </si>
  <si>
    <t>Automóviles y camiones</t>
  </si>
  <si>
    <t>2.6.4.1.01</t>
  </si>
  <si>
    <t>2.6.4.2</t>
  </si>
  <si>
    <t>Carrocerías y remolques</t>
  </si>
  <si>
    <t>2.6.4.2.01</t>
  </si>
  <si>
    <t>2.6.4.3</t>
  </si>
  <si>
    <t>Equipo aeronáutico</t>
  </si>
  <si>
    <t>2.6.4.3.01</t>
  </si>
  <si>
    <t>2.6.4.6</t>
  </si>
  <si>
    <t>Equipo de Tracción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</si>
  <si>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</si>
  <si>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</si>
  <si>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</si>
  <si>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</si>
  <si>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</si>
  <si>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</si>
  <si>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</si>
  <si>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</si>
  <si>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</si>
  <si>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</si>
  <si>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2.6.5.1</t>
  </si>
  <si>
    <t>Maquinaria y equipo agropecuario</t>
  </si>
  <si>
    <t>2.6.5.1.01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</si>
  <si>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</si>
  <si>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</si>
  <si>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</si>
  <si>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</si>
  <si>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</si>
  <si>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</si>
  <si>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2.6.5.4.02</t>
  </si>
  <si>
    <t>Equipos de climatización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</si>
  <si>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</si>
  <si>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</si>
  <si>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</si>
  <si>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</si>
  <si>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</si>
  <si>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</si>
  <si>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</si>
  <si>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</si>
  <si>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</si>
  <si>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</si>
  <si>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</si>
  <si>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</si>
  <si>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</si>
  <si>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2.6.6</t>
  </si>
  <si>
    <t>EQUIPOS DE DEFENSA Y SEGURIDAD</t>
  </si>
  <si>
    <t>2.6.6.2</t>
  </si>
  <si>
    <t>Equipos de seguridad</t>
  </si>
  <si>
    <t>2.6.6.2.01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</si>
  <si>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</si>
  <si>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</si>
  <si>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</si>
  <si>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</si>
  <si>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</si>
  <si>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</si>
  <si>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</si>
  <si>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</si>
  <si>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</si>
  <si>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</si>
  <si>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</si>
  <si>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</si>
  <si>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</si>
  <si>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</si>
  <si>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</si>
  <si>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</si>
  <si>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</si>
  <si>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</si>
  <si>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</si>
  <si>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</si>
  <si>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</si>
  <si>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</si>
  <si>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</si>
  <si>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</si>
  <si>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</si>
  <si>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</si>
  <si>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</si>
  <si>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</si>
  <si>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</si>
  <si>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</si>
  <si>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</si>
  <si>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</si>
  <si>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</si>
  <si>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</si>
  <si>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</si>
  <si>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</si>
  <si>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</si>
  <si>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</si>
  <si>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</si>
  <si>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</si>
  <si>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2.7.2.1.02</t>
  </si>
  <si>
    <t>Supervisión de obras hidráulicas y sanitarias</t>
  </si>
  <si>
    <t>2.7.2.2</t>
  </si>
  <si>
    <t>Obras de energía</t>
  </si>
  <si>
    <t>2.7.2.2.01</t>
  </si>
  <si>
    <t>2.7.2.4</t>
  </si>
  <si>
    <t>Infraestructura terrestre y obras anexas</t>
  </si>
  <si>
    <t>2.7.2.4.01</t>
  </si>
  <si>
    <t>2.7.2.4.02</t>
  </si>
  <si>
    <t>Supervisión de infraestructura terrestre y obras anexas</t>
  </si>
  <si>
    <t>2.7.2.5</t>
  </si>
  <si>
    <t>Infraestructura marítima y aérea</t>
  </si>
  <si>
    <t>2.7.2.5.01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</si>
  <si>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</si>
  <si>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</si>
  <si>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</si>
  <si>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</si>
  <si>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Presupuesto aprobado</t>
    </r>
    <r>
      <rPr>
        <sz val="12"/>
        <rFont val="Century Gothic"/>
        <family val="2"/>
      </rPr>
      <t>: Se refiere al presupuesto aprobado en la Ley de Presupuesto General del Estado.</t>
    </r>
  </si>
  <si>
    <t xml:space="preserve">Preparado por: </t>
  </si>
  <si>
    <t>Lissette Rivas Martínez</t>
  </si>
  <si>
    <t>Analista de Presupuesto</t>
  </si>
  <si>
    <t>Revisado Por:</t>
  </si>
  <si>
    <t>Anyolani Nolasco G.</t>
  </si>
  <si>
    <t>Encargada Div. Contabilidad</t>
  </si>
  <si>
    <t>Aprobado por:</t>
  </si>
  <si>
    <t xml:space="preserve">Jose Luis Mañon </t>
  </si>
  <si>
    <t>Encargado Financiero</t>
  </si>
  <si>
    <t>Resumen Distribucion Presupuestaria Presupuesto 2023</t>
  </si>
  <si>
    <t>Presupuesto Inicial</t>
  </si>
  <si>
    <t>Presupuesto Vigente (Reformulado)</t>
  </si>
  <si>
    <t>Ejecutado 
ENE-NOV 2023</t>
  </si>
  <si>
    <t>Pendiente por Ejecutar vs Presup. Inicial</t>
  </si>
  <si>
    <t>Pendiente por Ejecutar vs Presup. Vigente</t>
  </si>
  <si>
    <t>% Ejecutado vs Pres. Inicial</t>
  </si>
  <si>
    <t xml:space="preserve">% Ejecutado vs Pres. Vigente </t>
  </si>
  <si>
    <t>% Pend. por Ejecutar vs Presup. Inicial</t>
  </si>
  <si>
    <t>% Pend. por Ejecutar vs Presup. Vigente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</si>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</sst>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_-* #,##0.0_-;\-* #,##0.0_-;_-* &quot;-&quot;??_-;_-@_-"/>
  </numFmts>
  <fonts count="26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name val="Century Gothic"/>
      <family val="2"/>
    </font>
    <font>
      <sz val="12"/>
      <color rgb="FFFF0000"/>
      <name val="Calibri"/>
      <family val="2"/>
      <scheme val="minor"/>
    </font>
    <font>
      <b/>
      <sz val="12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Times New Roman"/>
      <family val="1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6"/>
      <name val="Century Gothic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Times New Roman"/>
      <family val="1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64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165" fontId="4" fillId="0" borderId="0" xfId="0" applyNumberFormat="1" applyFont="1" applyAlignment="1">
      <alignment horizontal="left" vertical="top" shrinkToFi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left" vertical="top" shrinkToFit="1"/>
    </xf>
    <xf numFmtId="0" fontId="9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3" fillId="0" borderId="0" xfId="1" applyNumberFormat="1" applyFont="1" applyAlignment="1">
      <alignment horizontal="left" vertical="top"/>
    </xf>
    <xf numFmtId="166" fontId="5" fillId="0" borderId="0" xfId="1" applyNumberFormat="1" applyFont="1" applyAlignment="1">
      <alignment horizontal="left" vertical="top"/>
    </xf>
    <xf numFmtId="166" fontId="9" fillId="0" borderId="0" xfId="1" applyNumberFormat="1" applyFont="1" applyAlignment="1">
      <alignment horizontal="left" vertical="top"/>
    </xf>
    <xf numFmtId="164" fontId="5" fillId="0" borderId="0" xfId="1" applyFont="1" applyFill="1" applyAlignment="1">
      <alignment horizontal="left" vertical="top"/>
    </xf>
    <xf numFmtId="166" fontId="5" fillId="0" borderId="0" xfId="1" applyNumberFormat="1" applyFont="1" applyFill="1" applyAlignment="1">
      <alignment horizontal="left" vertical="top"/>
    </xf>
    <xf numFmtId="166" fontId="7" fillId="0" borderId="0" xfId="1" applyNumberFormat="1" applyFont="1" applyFill="1" applyAlignment="1">
      <alignment horizontal="right" vertical="top" indent="2" shrinkToFit="1"/>
    </xf>
    <xf numFmtId="166" fontId="5" fillId="0" borderId="0" xfId="1" applyNumberFormat="1" applyFont="1" applyFill="1" applyAlignment="1">
      <alignment horizontal="right" vertical="top" indent="2" shrinkToFit="1"/>
    </xf>
    <xf numFmtId="166" fontId="7" fillId="0" borderId="0" xfId="1" applyNumberFormat="1" applyFont="1" applyFill="1" applyAlignment="1">
      <alignment horizontal="right" vertical="top" indent="1" shrinkToFit="1"/>
    </xf>
    <xf numFmtId="3" fontId="5" fillId="0" borderId="0" xfId="0" applyNumberFormat="1" applyFont="1" applyAlignment="1">
      <alignment horizontal="right" vertical="top" indent="2" shrinkToFit="1"/>
    </xf>
    <xf numFmtId="3" fontId="7" fillId="0" borderId="13" xfId="1" applyNumberFormat="1" applyFont="1" applyFill="1" applyBorder="1" applyAlignment="1">
      <alignment vertical="top" shrinkToFit="1"/>
    </xf>
    <xf numFmtId="166" fontId="5" fillId="0" borderId="0" xfId="0" applyNumberFormat="1" applyFont="1" applyAlignment="1">
      <alignment horizontal="left" vertical="top"/>
    </xf>
    <xf numFmtId="164" fontId="5" fillId="0" borderId="0" xfId="1" applyFont="1" applyAlignment="1">
      <alignment horizontal="left" vertical="top"/>
    </xf>
    <xf numFmtId="164" fontId="9" fillId="0" borderId="0" xfId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44" fontId="3" fillId="0" borderId="0" xfId="3" applyFont="1" applyAlignment="1">
      <alignment horizontal="left" vertical="top"/>
    </xf>
    <xf numFmtId="167" fontId="12" fillId="0" borderId="11" xfId="1" applyNumberFormat="1" applyFont="1" applyBorder="1" applyAlignment="1">
      <alignment vertical="center"/>
    </xf>
    <xf numFmtId="3" fontId="5" fillId="0" borderId="0" xfId="0" applyNumberFormat="1" applyFont="1" applyAlignment="1">
      <alignment horizontal="left" vertical="top"/>
    </xf>
    <xf numFmtId="164" fontId="9" fillId="0" borderId="0" xfId="1" applyFont="1" applyFill="1" applyAlignment="1">
      <alignment horizontal="left" vertical="top"/>
    </xf>
    <xf numFmtId="164" fontId="3" fillId="0" borderId="0" xfId="1" applyFont="1" applyFill="1" applyAlignment="1">
      <alignment horizontal="left" vertical="top"/>
    </xf>
    <xf numFmtId="166" fontId="3" fillId="0" borderId="0" xfId="0" applyNumberFormat="1" applyFont="1" applyAlignment="1">
      <alignment horizontal="left" vertical="top"/>
    </xf>
    <xf numFmtId="3" fontId="7" fillId="0" borderId="0" xfId="1" applyNumberFormat="1" applyFont="1" applyFill="1" applyBorder="1" applyAlignment="1">
      <alignment vertical="top" shrinkToFit="1"/>
    </xf>
    <xf numFmtId="0" fontId="9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left" vertical="top"/>
    </xf>
    <xf numFmtId="44" fontId="5" fillId="0" borderId="0" xfId="3" applyFont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164" fontId="7" fillId="0" borderId="13" xfId="1" applyFont="1" applyFill="1" applyBorder="1" applyAlignment="1">
      <alignment vertical="top" shrinkToFit="1"/>
    </xf>
    <xf numFmtId="0" fontId="16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7" fontId="12" fillId="0" borderId="11" xfId="1" applyNumberFormat="1" applyFont="1" applyBorder="1" applyAlignment="1">
      <alignment vertical="top"/>
    </xf>
    <xf numFmtId="14" fontId="3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horizontal="left"/>
    </xf>
    <xf numFmtId="165" fontId="4" fillId="0" borderId="0" xfId="0" applyNumberFormat="1" applyFont="1" applyAlignment="1">
      <alignment horizontal="left" shrinkToFi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6" fontId="7" fillId="0" borderId="0" xfId="1" applyNumberFormat="1" applyFont="1" applyFill="1" applyAlignment="1">
      <alignment horizontal="right" shrinkToFit="1"/>
    </xf>
    <xf numFmtId="164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166" fontId="5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164" fontId="0" fillId="0" borderId="0" xfId="1" applyFont="1" applyAlignment="1">
      <alignment horizontal="left" vertical="top"/>
    </xf>
    <xf numFmtId="9" fontId="0" fillId="0" borderId="0" xfId="2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164" fontId="20" fillId="0" borderId="9" xfId="1" applyFont="1" applyBorder="1" applyAlignment="1">
      <alignment horizontal="center" vertical="center" wrapText="1"/>
    </xf>
    <xf numFmtId="9" fontId="0" fillId="0" borderId="20" xfId="2" applyFont="1" applyBorder="1" applyAlignment="1">
      <alignment horizontal="center" vertical="center"/>
    </xf>
    <xf numFmtId="9" fontId="0" fillId="0" borderId="21" xfId="2" applyFont="1" applyBorder="1" applyAlignment="1">
      <alignment horizontal="center" vertical="center"/>
    </xf>
    <xf numFmtId="9" fontId="0" fillId="0" borderId="17" xfId="2" applyFont="1" applyBorder="1" applyAlignment="1">
      <alignment horizontal="center" vertical="center"/>
    </xf>
    <xf numFmtId="164" fontId="21" fillId="0" borderId="19" xfId="1" applyFont="1" applyBorder="1" applyAlignment="1">
      <alignment horizontal="center" vertical="center"/>
    </xf>
    <xf numFmtId="9" fontId="20" fillId="0" borderId="19" xfId="2" applyFont="1" applyBorder="1" applyAlignment="1">
      <alignment horizontal="center" vertical="center" wrapText="1"/>
    </xf>
    <xf numFmtId="9" fontId="21" fillId="0" borderId="22" xfId="2" applyFont="1" applyBorder="1" applyAlignment="1">
      <alignment horizontal="center" vertical="center"/>
    </xf>
    <xf numFmtId="9" fontId="22" fillId="0" borderId="7" xfId="2" applyFont="1" applyBorder="1" applyAlignment="1">
      <alignment horizontal="center" vertical="center" wrapText="1"/>
    </xf>
    <xf numFmtId="9" fontId="21" fillId="0" borderId="7" xfId="2" applyFont="1" applyBorder="1" applyAlignment="1">
      <alignment horizontal="center" vertical="center"/>
    </xf>
    <xf numFmtId="9" fontId="22" fillId="0" borderId="23" xfId="2" applyFont="1" applyBorder="1" applyAlignment="1">
      <alignment horizontal="center" vertical="center" wrapText="1"/>
    </xf>
    <xf numFmtId="9" fontId="0" fillId="0" borderId="25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9" fontId="21" fillId="0" borderId="27" xfId="2" applyFont="1" applyBorder="1" applyAlignment="1">
      <alignment horizontal="center" vertical="center"/>
    </xf>
    <xf numFmtId="9" fontId="22" fillId="0" borderId="9" xfId="2" applyFont="1" applyBorder="1" applyAlignment="1">
      <alignment horizontal="center" vertical="center" wrapText="1"/>
    </xf>
    <xf numFmtId="9" fontId="0" fillId="0" borderId="28" xfId="2" applyFont="1" applyBorder="1" applyAlignment="1">
      <alignment horizontal="center" vertical="center"/>
    </xf>
    <xf numFmtId="9" fontId="0" fillId="0" borderId="29" xfId="2" applyFont="1" applyBorder="1" applyAlignment="1">
      <alignment horizontal="center" vertical="center"/>
    </xf>
    <xf numFmtId="0" fontId="0" fillId="0" borderId="29" xfId="2" applyNumberFormat="1" applyFont="1" applyBorder="1" applyAlignment="1">
      <alignment horizontal="center" vertical="center"/>
    </xf>
    <xf numFmtId="9" fontId="0" fillId="0" borderId="16" xfId="2" applyFont="1" applyBorder="1" applyAlignment="1">
      <alignment horizontal="center" vertical="center"/>
    </xf>
    <xf numFmtId="164" fontId="0" fillId="0" borderId="24" xfId="1" applyFont="1" applyBorder="1" applyAlignment="1">
      <alignment horizontal="center" vertical="center"/>
    </xf>
    <xf numFmtId="164" fontId="0" fillId="0" borderId="25" xfId="1" applyFont="1" applyBorder="1" applyAlignment="1">
      <alignment horizontal="center" vertical="center"/>
    </xf>
    <xf numFmtId="164" fontId="0" fillId="0" borderId="26" xfId="1" applyFont="1" applyBorder="1" applyAlignment="1">
      <alignment horizontal="center" vertical="center"/>
    </xf>
    <xf numFmtId="164" fontId="20" fillId="0" borderId="23" xfId="1" applyFont="1" applyBorder="1" applyAlignment="1">
      <alignment horizontal="center" vertical="center" wrapText="1"/>
    </xf>
    <xf numFmtId="164" fontId="21" fillId="0" borderId="27" xfId="0" applyNumberFormat="1" applyFont="1" applyBorder="1" applyAlignment="1">
      <alignment horizontal="left" vertical="top"/>
    </xf>
    <xf numFmtId="164" fontId="21" fillId="0" borderId="15" xfId="0" applyNumberFormat="1" applyFont="1" applyBorder="1" applyAlignment="1">
      <alignment horizontal="left" vertical="top"/>
    </xf>
    <xf numFmtId="0" fontId="20" fillId="0" borderId="23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164" fontId="11" fillId="0" borderId="23" xfId="1" applyFont="1" applyBorder="1" applyAlignment="1">
      <alignment horizontal="center" vertical="center"/>
    </xf>
    <xf numFmtId="164" fontId="0" fillId="0" borderId="20" xfId="1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9" fontId="20" fillId="0" borderId="23" xfId="2" applyFont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left" vertical="top"/>
    </xf>
    <xf numFmtId="9" fontId="0" fillId="0" borderId="30" xfId="2" applyFont="1" applyBorder="1" applyAlignment="1">
      <alignment horizontal="center" vertical="center"/>
    </xf>
    <xf numFmtId="9" fontId="0" fillId="0" borderId="31" xfId="2" applyFont="1" applyBorder="1" applyAlignment="1">
      <alignment horizontal="center" vertical="center"/>
    </xf>
    <xf numFmtId="9" fontId="0" fillId="0" borderId="23" xfId="2" applyFont="1" applyBorder="1" applyAlignment="1">
      <alignment horizontal="center" vertical="center"/>
    </xf>
    <xf numFmtId="9" fontId="0" fillId="0" borderId="32" xfId="2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164" fontId="0" fillId="0" borderId="28" xfId="1" applyFont="1" applyBorder="1" applyAlignment="1">
      <alignment horizontal="center" vertical="center"/>
    </xf>
    <xf numFmtId="164" fontId="0" fillId="0" borderId="29" xfId="1" applyFont="1" applyBorder="1" applyAlignment="1">
      <alignment horizontal="center" vertical="center"/>
    </xf>
    <xf numFmtId="164" fontId="0" fillId="0" borderId="16" xfId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164" fontId="9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Font="1"/>
    <xf numFmtId="0" fontId="0" fillId="0" borderId="0" xfId="0"/>
    <xf numFmtId="164" fontId="24" fillId="0" borderId="0" xfId="1" applyFont="1" applyAlignment="1">
      <alignment horizontal="center"/>
    </xf>
    <xf numFmtId="164" fontId="0" fillId="0" borderId="0" xfId="1" applyFont="1" applyFill="1" applyBorder="1"/>
    <xf numFmtId="43" fontId="24" fillId="0" borderId="0" xfId="0" applyNumberFormat="1" applyFont="1"/>
    <xf numFmtId="0" fontId="24" fillId="0" borderId="1" xfId="0" applyFont="1" applyBorder="1" applyAlignment="1">
      <alignment horizontal="center"/>
    </xf>
    <xf numFmtId="164" fontId="24" fillId="0" borderId="1" xfId="1" applyFont="1" applyBorder="1"/>
    <xf numFmtId="9" fontId="0" fillId="0" borderId="0" xfId="2" applyFont="1"/>
    <xf numFmtId="9" fontId="0" fillId="0" borderId="0" xfId="0" applyNumberFormat="1"/>
    <xf numFmtId="0" fontId="24" fillId="0" borderId="0" xfId="0" applyFont="1" applyAlignment="1">
      <alignment horizontal="center"/>
    </xf>
    <xf numFmtId="164" fontId="24" fillId="0" borderId="0" xfId="1" applyFont="1"/>
    <xf numFmtId="43" fontId="0" fillId="0" borderId="0" xfId="0" applyNumberFormat="1"/>
    <xf numFmtId="164" fontId="0" fillId="0" borderId="0" xfId="1" applyFont="1" applyAlignment="1">
      <alignment horizontal="center"/>
    </xf>
    <xf numFmtId="4" fontId="5" fillId="0" borderId="0" xfId="0" applyNumberFormat="1" applyFont="1" applyAlignment="1">
      <alignment vertical="top" shrinkToFit="1"/>
    </xf>
    <xf numFmtId="167" fontId="12" fillId="0" borderId="11" xfId="1" applyNumberFormat="1" applyFont="1" applyBorder="1" applyAlignment="1">
      <alignment horizontal="center" vertical="center"/>
    </xf>
    <xf numFmtId="164" fontId="12" fillId="0" borderId="8" xfId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166" fontId="25" fillId="0" borderId="0" xfId="1" applyNumberFormat="1" applyFont="1" applyFill="1" applyBorder="1" applyAlignment="1">
      <alignment horizontal="left"/>
    </xf>
    <xf numFmtId="166" fontId="25" fillId="0" borderId="0" xfId="1" applyNumberFormat="1" applyFont="1" applyAlignment="1">
      <alignment horizontal="left"/>
    </xf>
    <xf numFmtId="9" fontId="25" fillId="0" borderId="12" xfId="2" applyFont="1" applyFill="1" applyBorder="1" applyAlignment="1">
      <alignment horizontal="center"/>
    </xf>
    <xf numFmtId="166" fontId="25" fillId="0" borderId="0" xfId="1" applyNumberFormat="1" applyFont="1" applyFill="1" applyBorder="1" applyAlignment="1">
      <alignment horizontal="left" vertical="top"/>
    </xf>
    <xf numFmtId="166" fontId="25" fillId="0" borderId="0" xfId="1" applyNumberFormat="1" applyFont="1" applyAlignment="1">
      <alignment horizontal="left" vertical="top"/>
    </xf>
    <xf numFmtId="9" fontId="25" fillId="0" borderId="12" xfId="2" applyFont="1" applyFill="1" applyBorder="1" applyAlignment="1">
      <alignment horizontal="center" vertical="top"/>
    </xf>
    <xf numFmtId="167" fontId="25" fillId="0" borderId="14" xfId="1" applyNumberFormat="1" applyFont="1" applyBorder="1" applyAlignment="1">
      <alignment horizontal="left" vertical="top"/>
    </xf>
    <xf numFmtId="0" fontId="12" fillId="0" borderId="15" xfId="0" applyFont="1" applyBorder="1" applyAlignment="1">
      <alignment horizontal="right"/>
    </xf>
    <xf numFmtId="166" fontId="12" fillId="0" borderId="16" xfId="0" applyNumberFormat="1" applyFont="1" applyBorder="1" applyAlignment="1">
      <alignment horizontal="left"/>
    </xf>
    <xf numFmtId="9" fontId="12" fillId="0" borderId="17" xfId="2" applyFont="1" applyFill="1" applyBorder="1" applyAlignment="1">
      <alignment horizontal="center"/>
    </xf>
    <xf numFmtId="4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14288</xdr:rowOff>
    </xdr:from>
    <xdr:to>
      <xdr:col>2</xdr:col>
      <xdr:colOff>800100</xdr:colOff>
      <xdr:row>5</xdr:row>
      <xdr:rowOff>160021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21EB3D06-A733-42A0-8883-DF67E948CE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0" y="728663"/>
          <a:ext cx="2121694" cy="6696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1380-4470-446B-8FEC-B5C9EA868A72}">
  <sheetPr>
    <pageSetUpPr fitToPage="1"/>
  </sheetPr>
  <dimension ref="A1:AG335"/>
  <sheetViews>
    <sheetView showGridLines="0" tabSelected="1" view="pageBreakPreview" zoomScale="80" zoomScaleNormal="90" zoomScaleSheetLayoutView="80" workbookViewId="0">
      <pane xSplit="2" ySplit="9" topLeftCell="C10" activePane="bottomRight" state="frozen"/>
      <selection pane="bottomRight" activeCell="Q303" sqref="Q303"/>
      <selection pane="bottomLeft" activeCell="A10" sqref="A10"/>
      <selection pane="topRight" activeCell="C1" sqref="C1"/>
    </sheetView>
  </sheetViews>
  <sheetFormatPr defaultColWidth="7.5" defaultRowHeight="17.25"/>
  <cols>
    <col min="1" max="1" width="6" style="1" customWidth="1"/>
    <col min="2" max="2" width="17.1640625" style="1" customWidth="1"/>
    <col min="3" max="3" width="97.6640625" style="1" customWidth="1"/>
    <col min="4" max="6" width="14.1640625" style="1" hidden="1" customWidth="1"/>
    <col min="7" max="7" width="13.1640625" style="1" hidden="1" customWidth="1"/>
    <col min="8" max="8" width="14.33203125" style="1" hidden="1" customWidth="1"/>
    <col min="9" max="9" width="12.6640625" style="1" hidden="1" customWidth="1"/>
    <col min="10" max="10" width="9.83203125" style="1" hidden="1" customWidth="1"/>
    <col min="11" max="11" width="17.5" style="1" hidden="1" customWidth="1"/>
    <col min="12" max="12" width="16.6640625" style="1" hidden="1" customWidth="1"/>
    <col min="13" max="13" width="28.6640625" style="3" customWidth="1"/>
    <col min="14" max="14" width="21.83203125" style="3" hidden="1" customWidth="1"/>
    <col min="15" max="15" width="23.6640625" style="3" hidden="1" customWidth="1"/>
    <col min="16" max="17" width="24.1640625" style="3" bestFit="1" customWidth="1"/>
    <col min="18" max="18" width="45.33203125" style="3" bestFit="1" customWidth="1"/>
    <col min="19" max="19" width="24.1640625" style="2" bestFit="1" customWidth="1"/>
    <col min="20" max="20" width="20.33203125" style="2" hidden="1" customWidth="1"/>
    <col min="21" max="21" width="16.6640625" style="2" hidden="1" customWidth="1"/>
    <col min="22" max="22" width="11.6640625" style="1" customWidth="1"/>
    <col min="23" max="23" width="19.6640625" style="23" bestFit="1" customWidth="1"/>
    <col min="24" max="25" width="19.6640625" style="1" bestFit="1" customWidth="1"/>
    <col min="26" max="26" width="17.83203125" style="1" bestFit="1" customWidth="1"/>
    <col min="27" max="28" width="16.6640625" style="1" bestFit="1" customWidth="1"/>
    <col min="29" max="31" width="17.83203125" style="1" bestFit="1" customWidth="1"/>
    <col min="32" max="32" width="19.6640625" style="1" bestFit="1" customWidth="1"/>
    <col min="33" max="33" width="8.83203125" style="1" bestFit="1" customWidth="1"/>
    <col min="34" max="16384" width="7.5" style="1"/>
  </cols>
  <sheetData>
    <row r="1" spans="1:25" ht="18" thickBot="1">
      <c r="Q1" s="2"/>
      <c r="R1" s="1"/>
      <c r="S1" s="1"/>
      <c r="T1" s="1"/>
      <c r="U1" s="1"/>
      <c r="W1" s="1"/>
      <c r="Y1" s="23"/>
    </row>
    <row r="2" spans="1:25" ht="18" thickBot="1">
      <c r="Q2" s="154" t="s">
        <v>0</v>
      </c>
      <c r="R2" s="155"/>
      <c r="S2" s="155"/>
      <c r="T2" s="155"/>
      <c r="U2" s="155"/>
      <c r="V2" s="156"/>
      <c r="W2" s="1"/>
      <c r="Y2" s="23"/>
    </row>
    <row r="3" spans="1:25" ht="20.25">
      <c r="B3" s="57"/>
      <c r="C3" s="158" t="s">
        <v>1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51"/>
      <c r="Q3" s="139" t="s">
        <v>2</v>
      </c>
      <c r="R3" s="140" t="s">
        <v>3</v>
      </c>
      <c r="S3" s="140"/>
      <c r="T3" s="140"/>
      <c r="U3" s="140" t="s">
        <v>4</v>
      </c>
      <c r="V3" s="141" t="s">
        <v>5</v>
      </c>
      <c r="W3" s="1"/>
      <c r="Y3" s="23"/>
    </row>
    <row r="4" spans="1:25" ht="20.25">
      <c r="B4" s="57"/>
      <c r="C4" s="158" t="s">
        <v>6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51"/>
      <c r="Q4" s="138">
        <f>+B10</f>
        <v>2.1</v>
      </c>
      <c r="R4" s="67" t="str">
        <f>+C10</f>
        <v>REMUNERACIONES Y CONTRIBUCIONES</v>
      </c>
      <c r="S4" s="142">
        <f t="shared" ref="S4" si="0">+M10</f>
        <v>383400000</v>
      </c>
      <c r="T4" s="143">
        <f>+N10</f>
        <v>2000000</v>
      </c>
      <c r="U4" s="142">
        <f>+O10</f>
        <v>385400000</v>
      </c>
      <c r="V4" s="144">
        <f>U4/$U$9</f>
        <v>7.1621167805255542E-2</v>
      </c>
      <c r="W4" s="1"/>
      <c r="Y4" s="23"/>
    </row>
    <row r="5" spans="1:25" ht="20.25">
      <c r="B5" s="57"/>
      <c r="C5" s="158" t="s">
        <v>7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51"/>
      <c r="Q5" s="38">
        <f>+B45</f>
        <v>2.2000000000000002</v>
      </c>
      <c r="R5" s="67" t="str">
        <f>+C45</f>
        <v>CONTRATACIÓN DE SERVICIOS</v>
      </c>
      <c r="S5" s="142">
        <f t="shared" ref="S5" si="1">+M45</f>
        <v>164171074</v>
      </c>
      <c r="T5" s="143">
        <f>+N45</f>
        <v>21500000</v>
      </c>
      <c r="U5" s="142">
        <f>+O45</f>
        <v>185671074</v>
      </c>
      <c r="V5" s="144">
        <f>U5/$U$9</f>
        <v>3.4504356895526778E-2</v>
      </c>
      <c r="W5" s="1"/>
      <c r="Y5" s="23"/>
    </row>
    <row r="6" spans="1:25" ht="20.25">
      <c r="B6" s="57"/>
      <c r="C6" s="158" t="s">
        <v>8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51"/>
      <c r="Q6" s="38">
        <f>+B134</f>
        <v>2.2999999999999998</v>
      </c>
      <c r="R6" s="67" t="str">
        <f>+C134</f>
        <v>MATERIALES Y SUMINISTROS</v>
      </c>
      <c r="S6" s="142">
        <f t="shared" ref="S6" si="2">+M134</f>
        <v>62400000</v>
      </c>
      <c r="T6" s="143">
        <f>+N134</f>
        <v>1200000</v>
      </c>
      <c r="U6" s="142">
        <f>+O134</f>
        <v>63600000</v>
      </c>
      <c r="V6" s="144">
        <f>U6/$U$9</f>
        <v>1.1819165211246114E-2</v>
      </c>
      <c r="W6" s="1"/>
      <c r="Y6" s="23"/>
    </row>
    <row r="7" spans="1:25" ht="20.25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  <c r="N7" s="49"/>
      <c r="O7" s="49"/>
      <c r="P7" s="49"/>
      <c r="Q7" s="38">
        <f>+B216</f>
        <v>2.6</v>
      </c>
      <c r="R7" s="67" t="str">
        <f>+C216</f>
        <v>BIENES MUEBLES, INMUEBLES E INTANGIBLES</v>
      </c>
      <c r="S7" s="142">
        <f t="shared" ref="S7" si="3">+M216</f>
        <v>89928748</v>
      </c>
      <c r="T7" s="143">
        <f>+N216</f>
        <v>39050000</v>
      </c>
      <c r="U7" s="142">
        <f>+O216</f>
        <v>128978748</v>
      </c>
      <c r="V7" s="144">
        <f>U7/$U$9</f>
        <v>2.3968885713076718E-2</v>
      </c>
      <c r="W7" s="1"/>
      <c r="Y7" s="23"/>
    </row>
    <row r="8" spans="1:25" ht="60.75" thickBot="1">
      <c r="A8" s="22"/>
      <c r="B8" s="20" t="s">
        <v>9</v>
      </c>
      <c r="C8" s="20" t="s">
        <v>10</v>
      </c>
      <c r="D8" s="12" t="s">
        <v>11</v>
      </c>
      <c r="E8" s="12" t="s">
        <v>12</v>
      </c>
      <c r="F8" s="12" t="s">
        <v>13</v>
      </c>
      <c r="G8" s="13" t="s">
        <v>14</v>
      </c>
      <c r="H8" s="14" t="s">
        <v>15</v>
      </c>
      <c r="I8" s="13" t="s">
        <v>16</v>
      </c>
      <c r="J8" s="13" t="s">
        <v>17</v>
      </c>
      <c r="K8" s="13" t="s">
        <v>18</v>
      </c>
      <c r="L8" s="15" t="s">
        <v>19</v>
      </c>
      <c r="M8" s="21" t="s">
        <v>20</v>
      </c>
      <c r="N8" s="21" t="s">
        <v>21</v>
      </c>
      <c r="O8" s="21" t="s">
        <v>22</v>
      </c>
      <c r="P8" s="44"/>
      <c r="Q8" s="54">
        <f>+B288</f>
        <v>2.7</v>
      </c>
      <c r="R8" s="68" t="str">
        <f>+C288</f>
        <v>OBRAS</v>
      </c>
      <c r="S8" s="145">
        <f t="shared" ref="S8" si="4">+M288</f>
        <v>4681190878</v>
      </c>
      <c r="T8" s="146">
        <f>+N288</f>
        <v>-63750000</v>
      </c>
      <c r="U8" s="145">
        <f>+O288</f>
        <v>4617440878</v>
      </c>
      <c r="V8" s="147">
        <f>U8/$U$9</f>
        <v>0.85808642437489491</v>
      </c>
      <c r="W8" s="1"/>
      <c r="Y8" s="23"/>
    </row>
    <row r="9" spans="1:25" ht="18" thickBot="1">
      <c r="A9" s="3"/>
      <c r="B9" s="9">
        <v>2</v>
      </c>
      <c r="C9" s="5" t="s">
        <v>23</v>
      </c>
      <c r="D9" s="18"/>
      <c r="E9" s="18"/>
      <c r="F9" s="18"/>
      <c r="G9" s="18"/>
      <c r="H9" s="18"/>
      <c r="I9" s="18"/>
      <c r="J9" s="18"/>
      <c r="K9" s="18"/>
      <c r="L9" s="19" t="e">
        <f>1993468206-#REF!</f>
        <v>#REF!</v>
      </c>
      <c r="M9" s="28">
        <f>+M10+M45+M134+M212+M216+M288</f>
        <v>5381090700</v>
      </c>
      <c r="N9" s="28">
        <f>+N10+N45+N134+N212+N216+N288</f>
        <v>0</v>
      </c>
      <c r="O9" s="28">
        <f>+O10+O45+O134+O212+O216+O288</f>
        <v>5381090700</v>
      </c>
      <c r="P9" s="28"/>
      <c r="Q9" s="148"/>
      <c r="R9" s="149" t="s">
        <v>24</v>
      </c>
      <c r="S9" s="150">
        <f>SUM(S4:S8)</f>
        <v>5381090700</v>
      </c>
      <c r="T9" s="149"/>
      <c r="U9" s="150">
        <f>SUM(U4:U8)</f>
        <v>5381090700</v>
      </c>
      <c r="V9" s="151">
        <f>SUM(V4:V8)</f>
        <v>1</v>
      </c>
      <c r="W9" s="1"/>
      <c r="Y9" s="23"/>
    </row>
    <row r="10" spans="1:25" s="66" customFormat="1" ht="24" customHeight="1">
      <c r="A10" s="58"/>
      <c r="B10" s="59">
        <v>2.1</v>
      </c>
      <c r="C10" s="60" t="s">
        <v>25</v>
      </c>
      <c r="D10" s="59"/>
      <c r="E10" s="59"/>
      <c r="F10" s="59"/>
      <c r="G10" s="60"/>
      <c r="H10" s="59"/>
      <c r="I10" s="59"/>
      <c r="J10" s="59"/>
      <c r="K10" s="59"/>
      <c r="L10" s="59"/>
      <c r="M10" s="62">
        <f>M11+M27+M35+M38</f>
        <v>383400000</v>
      </c>
      <c r="N10" s="62">
        <f t="shared" ref="N10:O10" si="5">N11+N27+N35+N38</f>
        <v>2000000</v>
      </c>
      <c r="O10" s="62">
        <f t="shared" si="5"/>
        <v>385400000</v>
      </c>
      <c r="P10" s="62"/>
      <c r="Q10" s="63"/>
      <c r="R10" s="64"/>
      <c r="S10" s="64"/>
      <c r="T10" s="64"/>
      <c r="U10" s="65"/>
      <c r="V10" s="64"/>
      <c r="Y10" s="65"/>
    </row>
    <row r="11" spans="1:25" s="3" customFormat="1" hidden="1">
      <c r="A11" s="1"/>
      <c r="B11" s="5" t="s">
        <v>26</v>
      </c>
      <c r="C11" s="5" t="s">
        <v>27</v>
      </c>
      <c r="D11" s="5"/>
      <c r="E11" s="5"/>
      <c r="F11" s="5"/>
      <c r="G11" s="5"/>
      <c r="H11" s="5"/>
      <c r="I11" s="5"/>
      <c r="J11" s="5"/>
      <c r="K11" s="5"/>
      <c r="L11" s="5"/>
      <c r="M11" s="28">
        <f>+M12+M20+M14+M22+M24</f>
        <v>320900000</v>
      </c>
      <c r="N11" s="28">
        <f t="shared" ref="N11:O11" si="6">+N12+N20+N14+N22+N24</f>
        <v>1000000</v>
      </c>
      <c r="O11" s="28">
        <f t="shared" si="6"/>
        <v>321900000</v>
      </c>
      <c r="P11" s="28"/>
      <c r="Q11" s="2"/>
      <c r="R11" s="1"/>
      <c r="S11" s="1"/>
      <c r="T11" s="1"/>
      <c r="U11" s="23"/>
      <c r="V11" s="1"/>
    </row>
    <row r="12" spans="1:25" ht="3.75" customHeight="1">
      <c r="B12" s="5" t="s">
        <v>28</v>
      </c>
      <c r="C12" s="5" t="s">
        <v>29</v>
      </c>
      <c r="D12" s="5"/>
      <c r="E12" s="5"/>
      <c r="F12" s="5"/>
      <c r="G12" s="5"/>
      <c r="H12" s="5"/>
      <c r="I12" s="5"/>
      <c r="J12" s="5"/>
      <c r="K12" s="5" t="s">
        <v>30</v>
      </c>
      <c r="L12" s="5"/>
      <c r="M12" s="28">
        <f>+M13</f>
        <v>62000000</v>
      </c>
      <c r="N12" s="28">
        <f t="shared" ref="N12:O12" si="7">+N13</f>
        <v>0</v>
      </c>
      <c r="O12" s="28">
        <f t="shared" si="7"/>
        <v>62000000</v>
      </c>
      <c r="P12" s="28"/>
      <c r="Q12" s="2"/>
      <c r="R12" s="2"/>
      <c r="U12" s="17"/>
      <c r="V12" s="23"/>
      <c r="W12" s="1"/>
    </row>
    <row r="13" spans="1:25">
      <c r="B13" s="6" t="s">
        <v>31</v>
      </c>
      <c r="C13" s="6" t="s">
        <v>32</v>
      </c>
      <c r="D13" s="6"/>
      <c r="E13" s="6"/>
      <c r="F13" s="6"/>
      <c r="G13" s="6">
        <v>20</v>
      </c>
      <c r="H13" s="6">
        <v>112</v>
      </c>
      <c r="I13" s="6"/>
      <c r="J13" s="6"/>
      <c r="K13" s="7" t="s">
        <v>33</v>
      </c>
      <c r="L13" s="7" t="s">
        <v>34</v>
      </c>
      <c r="M13" s="29">
        <v>62000000</v>
      </c>
      <c r="N13" s="29">
        <v>0</v>
      </c>
      <c r="O13" s="29">
        <f>+M13+N13</f>
        <v>62000000</v>
      </c>
      <c r="P13" s="29"/>
      <c r="Q13" s="2"/>
      <c r="R13" s="1"/>
      <c r="S13" s="1"/>
      <c r="T13" s="1"/>
      <c r="U13" s="56" t="s">
        <v>35</v>
      </c>
      <c r="V13" s="55"/>
      <c r="W13" s="1"/>
    </row>
    <row r="14" spans="1:25" ht="30" hidden="1">
      <c r="B14" s="5" t="s">
        <v>36</v>
      </c>
      <c r="C14" s="5" t="s">
        <v>37</v>
      </c>
      <c r="D14" s="5"/>
      <c r="E14" s="5"/>
      <c r="F14" s="5"/>
      <c r="G14" s="6">
        <v>20</v>
      </c>
      <c r="H14" s="6">
        <v>112</v>
      </c>
      <c r="I14" s="5"/>
      <c r="J14" s="5"/>
      <c r="K14" s="5" t="s">
        <v>30</v>
      </c>
      <c r="L14" s="5"/>
      <c r="M14" s="28">
        <f>SUM(M15:M19)</f>
        <v>245700000</v>
      </c>
      <c r="N14" s="28">
        <f t="shared" ref="N14" si="8">SUM(N15:N19)</f>
        <v>0</v>
      </c>
      <c r="O14" s="28">
        <f>SUM(O15:O19)</f>
        <v>245700000</v>
      </c>
      <c r="P14" s="28"/>
      <c r="Q14" s="2"/>
      <c r="R14" s="1"/>
      <c r="S14" s="1"/>
      <c r="T14" s="1"/>
      <c r="U14" s="23" t="s">
        <v>38</v>
      </c>
      <c r="W14" s="1"/>
    </row>
    <row r="15" spans="1:25" ht="16.5" customHeight="1">
      <c r="B15" s="6" t="s">
        <v>39</v>
      </c>
      <c r="C15" s="6" t="s">
        <v>40</v>
      </c>
      <c r="D15" s="5"/>
      <c r="E15" s="5"/>
      <c r="F15" s="5"/>
      <c r="G15" s="6"/>
      <c r="H15" s="6"/>
      <c r="I15" s="5"/>
      <c r="J15" s="5"/>
      <c r="K15" s="5"/>
      <c r="L15" s="5"/>
      <c r="M15" s="29">
        <v>2000000</v>
      </c>
      <c r="N15" s="29">
        <v>0</v>
      </c>
      <c r="O15" s="29">
        <f>+M15+N15</f>
        <v>2000000</v>
      </c>
      <c r="P15" s="29"/>
      <c r="Q15" s="2"/>
      <c r="R15" s="1"/>
      <c r="S15" s="1"/>
      <c r="T15" s="1"/>
      <c r="U15" s="23"/>
      <c r="W15" s="1"/>
    </row>
    <row r="16" spans="1:25" ht="15.75" customHeight="1">
      <c r="B16" s="6" t="s">
        <v>41</v>
      </c>
      <c r="C16" s="6" t="s">
        <v>42</v>
      </c>
      <c r="D16" s="6"/>
      <c r="E16" s="6"/>
      <c r="F16" s="6"/>
      <c r="G16" s="6">
        <v>20</v>
      </c>
      <c r="H16" s="6">
        <v>112</v>
      </c>
      <c r="I16" s="6"/>
      <c r="J16" s="6"/>
      <c r="K16" s="7" t="s">
        <v>33</v>
      </c>
      <c r="L16" s="7" t="s">
        <v>34</v>
      </c>
      <c r="M16" s="29">
        <f>182000000</f>
        <v>182000000</v>
      </c>
      <c r="N16" s="29">
        <v>0</v>
      </c>
      <c r="O16" s="29">
        <f t="shared" ref="O16:O19" si="9">+M16+N16</f>
        <v>182000000</v>
      </c>
      <c r="P16" s="28"/>
      <c r="Q16" s="2"/>
      <c r="R16" s="1"/>
      <c r="S16" s="1"/>
      <c r="T16" s="1"/>
      <c r="U16" s="23"/>
      <c r="W16" s="1"/>
    </row>
    <row r="17" spans="1:33">
      <c r="B17" s="6" t="s">
        <v>43</v>
      </c>
      <c r="C17" s="6" t="s">
        <v>44</v>
      </c>
      <c r="D17" s="6"/>
      <c r="E17" s="6"/>
      <c r="F17" s="6"/>
      <c r="G17" s="6">
        <v>20</v>
      </c>
      <c r="H17" s="6">
        <v>112</v>
      </c>
      <c r="I17" s="6"/>
      <c r="J17" s="6"/>
      <c r="K17" s="7" t="s">
        <v>33</v>
      </c>
      <c r="L17" s="7" t="s">
        <v>34</v>
      </c>
      <c r="M17" s="29">
        <v>59200000</v>
      </c>
      <c r="N17" s="29">
        <v>0</v>
      </c>
      <c r="O17" s="29">
        <f t="shared" si="9"/>
        <v>59200000</v>
      </c>
      <c r="P17" s="29"/>
      <c r="R17" s="2"/>
      <c r="S17" s="1"/>
      <c r="T17" s="1"/>
      <c r="U17" s="1"/>
      <c r="V17" s="23"/>
      <c r="W17" s="1"/>
    </row>
    <row r="18" spans="1:33">
      <c r="B18" s="6" t="s">
        <v>45</v>
      </c>
      <c r="C18" s="6" t="s">
        <v>46</v>
      </c>
      <c r="D18" s="6"/>
      <c r="E18" s="6"/>
      <c r="F18" s="6"/>
      <c r="G18" s="6">
        <v>20</v>
      </c>
      <c r="H18" s="6">
        <v>112</v>
      </c>
      <c r="I18" s="6"/>
      <c r="J18" s="6"/>
      <c r="K18" s="7" t="s">
        <v>33</v>
      </c>
      <c r="L18" s="7" t="s">
        <v>34</v>
      </c>
      <c r="M18" s="29">
        <v>1500000</v>
      </c>
      <c r="N18" s="29">
        <v>0</v>
      </c>
      <c r="O18" s="29">
        <f t="shared" si="9"/>
        <v>1500000</v>
      </c>
      <c r="P18" s="29"/>
      <c r="R18" s="2"/>
      <c r="S18" s="1"/>
      <c r="T18" s="1"/>
      <c r="U18" s="1"/>
      <c r="V18" s="123"/>
      <c r="W18" s="124"/>
      <c r="X18" s="124"/>
      <c r="Y18" s="124"/>
      <c r="Z18" s="124"/>
      <c r="AA18" s="125"/>
      <c r="AB18" s="125"/>
      <c r="AC18" s="125"/>
      <c r="AD18" s="125"/>
      <c r="AE18" s="125"/>
      <c r="AF18" s="125"/>
      <c r="AG18" s="125"/>
    </row>
    <row r="19" spans="1:33">
      <c r="B19" s="6" t="s">
        <v>47</v>
      </c>
      <c r="C19" s="6" t="s">
        <v>48</v>
      </c>
      <c r="D19" s="6"/>
      <c r="E19" s="6"/>
      <c r="F19" s="6"/>
      <c r="G19" s="6"/>
      <c r="H19" s="6"/>
      <c r="I19" s="6"/>
      <c r="J19" s="6"/>
      <c r="K19" s="7"/>
      <c r="L19" s="7"/>
      <c r="M19" s="29">
        <v>1000000</v>
      </c>
      <c r="N19" s="29">
        <v>0</v>
      </c>
      <c r="O19" s="29">
        <f t="shared" si="9"/>
        <v>1000000</v>
      </c>
      <c r="P19" s="29"/>
      <c r="R19" s="2"/>
      <c r="S19" s="1"/>
      <c r="T19" s="1"/>
      <c r="U19" s="1"/>
      <c r="V19" s="125"/>
      <c r="W19" s="125"/>
      <c r="X19" s="125"/>
      <c r="Y19" s="125"/>
      <c r="Z19" s="125"/>
      <c r="AA19" s="125"/>
      <c r="AB19" s="125"/>
    </row>
    <row r="20" spans="1:33" hidden="1">
      <c r="A20" s="17"/>
      <c r="B20" s="5" t="s">
        <v>49</v>
      </c>
      <c r="C20" s="5" t="s">
        <v>50</v>
      </c>
      <c r="D20" s="5"/>
      <c r="E20" s="5"/>
      <c r="F20" s="5"/>
      <c r="G20" s="5"/>
      <c r="H20" s="5"/>
      <c r="I20" s="5"/>
      <c r="J20" s="5"/>
      <c r="K20" s="16"/>
      <c r="L20" s="16"/>
      <c r="M20" s="28">
        <f t="shared" ref="M20" si="10">+M21</f>
        <v>1500000</v>
      </c>
      <c r="N20" s="28">
        <f t="shared" ref="N20:O20" si="11">+N21</f>
        <v>0</v>
      </c>
      <c r="O20" s="28">
        <f t="shared" si="11"/>
        <v>1500000</v>
      </c>
      <c r="P20" s="29"/>
      <c r="R20" s="2"/>
      <c r="S20" s="1"/>
      <c r="T20" s="1"/>
      <c r="U20" s="1"/>
      <c r="V20" s="125"/>
      <c r="W20" s="125"/>
      <c r="X20" s="126"/>
      <c r="Y20" s="126"/>
      <c r="Z20" s="126"/>
      <c r="AA20" s="126"/>
      <c r="AB20" s="125"/>
    </row>
    <row r="21" spans="1:33" ht="17.25" customHeight="1">
      <c r="B21" s="6" t="s">
        <v>51</v>
      </c>
      <c r="C21" s="6" t="s">
        <v>50</v>
      </c>
      <c r="D21" s="6"/>
      <c r="E21" s="6"/>
      <c r="F21" s="6"/>
      <c r="G21" s="6">
        <v>20</v>
      </c>
      <c r="H21" s="6">
        <v>112</v>
      </c>
      <c r="I21" s="6"/>
      <c r="J21" s="6"/>
      <c r="K21" s="7" t="s">
        <v>33</v>
      </c>
      <c r="L21" s="7" t="s">
        <v>34</v>
      </c>
      <c r="M21" s="29">
        <v>1500000</v>
      </c>
      <c r="N21" s="29">
        <v>0</v>
      </c>
      <c r="O21" s="29">
        <f>+M21+N21</f>
        <v>1500000</v>
      </c>
      <c r="P21" s="29"/>
      <c r="R21" s="35"/>
      <c r="S21" s="17"/>
      <c r="T21" s="17"/>
      <c r="U21" s="17"/>
      <c r="V21" s="125"/>
      <c r="W21" s="123"/>
      <c r="X21" s="127"/>
      <c r="Y21" s="127"/>
      <c r="Z21" s="127"/>
      <c r="AA21" s="127"/>
      <c r="AB21" s="125"/>
    </row>
    <row r="22" spans="1:33" s="17" customFormat="1" ht="30" hidden="1">
      <c r="A22" s="1"/>
      <c r="B22" s="5" t="s">
        <v>52</v>
      </c>
      <c r="C22" s="5" t="s">
        <v>53</v>
      </c>
      <c r="D22" s="5"/>
      <c r="E22" s="5"/>
      <c r="F22" s="5"/>
      <c r="G22" s="6">
        <v>20</v>
      </c>
      <c r="H22" s="6">
        <v>112</v>
      </c>
      <c r="I22" s="5"/>
      <c r="J22" s="5"/>
      <c r="K22" s="5" t="s">
        <v>30</v>
      </c>
      <c r="L22" s="5"/>
      <c r="M22" s="28">
        <f t="shared" ref="M22" si="12">+M23</f>
        <v>9000000</v>
      </c>
      <c r="N22" s="28">
        <f t="shared" ref="N22:O22" si="13">+N23</f>
        <v>1000000</v>
      </c>
      <c r="O22" s="28">
        <f t="shared" si="13"/>
        <v>10000000</v>
      </c>
      <c r="P22" s="28"/>
      <c r="R22" s="2"/>
      <c r="S22" s="1"/>
      <c r="T22" s="1"/>
      <c r="U22" s="1"/>
      <c r="V22" s="125"/>
      <c r="W22" s="123"/>
      <c r="X22" s="124"/>
      <c r="Y22" s="124"/>
      <c r="Z22" s="124"/>
      <c r="AA22" s="124"/>
      <c r="AB22" s="125"/>
    </row>
    <row r="23" spans="1:33" ht="15.75" customHeight="1">
      <c r="B23" s="6" t="s">
        <v>54</v>
      </c>
      <c r="C23" s="6" t="s">
        <v>55</v>
      </c>
      <c r="D23" s="6"/>
      <c r="E23" s="6"/>
      <c r="F23" s="6"/>
      <c r="G23" s="6">
        <v>20</v>
      </c>
      <c r="H23" s="6">
        <v>112</v>
      </c>
      <c r="I23" s="6"/>
      <c r="J23" s="6"/>
      <c r="K23" s="7" t="s">
        <v>33</v>
      </c>
      <c r="L23" s="7" t="s">
        <v>56</v>
      </c>
      <c r="M23" s="29">
        <v>9000000</v>
      </c>
      <c r="N23" s="29">
        <v>1000000</v>
      </c>
      <c r="O23" s="29">
        <f>+M23+N23</f>
        <v>10000000</v>
      </c>
      <c r="P23" s="29"/>
      <c r="R23" s="2"/>
      <c r="S23" s="1"/>
      <c r="T23" s="1"/>
      <c r="U23" s="1"/>
      <c r="V23" s="125"/>
      <c r="W23" s="123"/>
      <c r="X23" s="124"/>
      <c r="Y23" s="124"/>
      <c r="Z23" s="124"/>
      <c r="AA23" s="124"/>
      <c r="AB23" s="125"/>
    </row>
    <row r="24" spans="1:33" ht="16.5" hidden="1" customHeight="1">
      <c r="B24" s="5" t="s">
        <v>57</v>
      </c>
      <c r="C24" s="5" t="s">
        <v>58</v>
      </c>
      <c r="D24" s="5"/>
      <c r="E24" s="5"/>
      <c r="F24" s="5"/>
      <c r="G24" s="6">
        <v>20</v>
      </c>
      <c r="H24" s="6">
        <v>112</v>
      </c>
      <c r="I24" s="5"/>
      <c r="J24" s="5"/>
      <c r="K24" s="5" t="s">
        <v>30</v>
      </c>
      <c r="L24" s="5"/>
      <c r="M24" s="28">
        <f t="shared" ref="M24" si="14">SUM(M25:M26)</f>
        <v>2700000</v>
      </c>
      <c r="N24" s="28">
        <f t="shared" ref="N24:O24" si="15">SUM(N25:N26)</f>
        <v>0</v>
      </c>
      <c r="O24" s="28">
        <f t="shared" si="15"/>
        <v>2700000</v>
      </c>
      <c r="P24" s="29"/>
      <c r="R24" s="2"/>
      <c r="V24" s="125"/>
      <c r="W24" s="123"/>
      <c r="X24" s="124"/>
      <c r="Y24" s="124"/>
      <c r="Z24" s="124"/>
      <c r="AA24" s="124"/>
      <c r="AB24" s="125"/>
    </row>
    <row r="25" spans="1:33" ht="18" customHeight="1">
      <c r="B25" s="6" t="s">
        <v>59</v>
      </c>
      <c r="C25" s="6" t="s">
        <v>60</v>
      </c>
      <c r="D25" s="6"/>
      <c r="E25" s="6"/>
      <c r="F25" s="6"/>
      <c r="G25" s="6">
        <v>20</v>
      </c>
      <c r="H25" s="6">
        <v>112</v>
      </c>
      <c r="I25" s="6"/>
      <c r="J25" s="6"/>
      <c r="K25" s="7" t="s">
        <v>33</v>
      </c>
      <c r="L25" s="7" t="s">
        <v>56</v>
      </c>
      <c r="M25" s="29">
        <v>1200000</v>
      </c>
      <c r="N25" s="29">
        <v>0</v>
      </c>
      <c r="O25" s="29">
        <f>+M25+N25</f>
        <v>1200000</v>
      </c>
      <c r="P25" s="29"/>
      <c r="R25" s="2"/>
      <c r="S25" s="1"/>
      <c r="T25" s="1"/>
      <c r="U25" s="1"/>
      <c r="V25" s="125"/>
      <c r="W25" s="123"/>
      <c r="X25" s="124"/>
      <c r="Y25" s="124"/>
      <c r="Z25" s="124"/>
      <c r="AA25" s="124"/>
      <c r="AB25" s="125"/>
    </row>
    <row r="26" spans="1:33" ht="17.25" customHeight="1">
      <c r="B26" s="6" t="s">
        <v>61</v>
      </c>
      <c r="C26" s="6" t="s">
        <v>62</v>
      </c>
      <c r="D26" s="6"/>
      <c r="E26" s="6"/>
      <c r="F26" s="6"/>
      <c r="G26" s="6">
        <v>20</v>
      </c>
      <c r="H26" s="6">
        <v>112</v>
      </c>
      <c r="I26" s="6"/>
      <c r="J26" s="6"/>
      <c r="K26" s="7" t="s">
        <v>33</v>
      </c>
      <c r="L26" s="7" t="s">
        <v>56</v>
      </c>
      <c r="M26" s="29">
        <v>1500000</v>
      </c>
      <c r="N26" s="29">
        <v>0</v>
      </c>
      <c r="O26" s="29">
        <f>+M26+N26</f>
        <v>1500000</v>
      </c>
      <c r="P26" s="29"/>
      <c r="R26" s="2"/>
      <c r="S26" s="1"/>
      <c r="T26" s="1"/>
      <c r="U26" s="1"/>
      <c r="V26" s="125"/>
      <c r="W26" s="125"/>
      <c r="X26" s="128"/>
      <c r="Y26" s="128"/>
      <c r="Z26" s="128"/>
      <c r="AA26" s="128"/>
      <c r="AB26" s="125"/>
    </row>
    <row r="27" spans="1:33" ht="18.75" hidden="1" customHeight="1">
      <c r="B27" s="5" t="s">
        <v>63</v>
      </c>
      <c r="C27" s="5" t="s">
        <v>64</v>
      </c>
      <c r="D27" s="5"/>
      <c r="E27" s="5"/>
      <c r="F27" s="5"/>
      <c r="G27" s="6">
        <v>20</v>
      </c>
      <c r="H27" s="6">
        <v>112</v>
      </c>
      <c r="I27" s="5"/>
      <c r="J27" s="5"/>
      <c r="K27" s="5"/>
      <c r="L27" s="5"/>
      <c r="M27" s="28">
        <f t="shared" ref="M27" si="16">+M28</f>
        <v>43900000</v>
      </c>
      <c r="N27" s="28">
        <f t="shared" ref="N27:O27" si="17">+N28</f>
        <v>1000000</v>
      </c>
      <c r="O27" s="28">
        <f t="shared" si="17"/>
        <v>44900000</v>
      </c>
      <c r="P27" s="29"/>
      <c r="R27" s="2"/>
      <c r="S27" s="1"/>
      <c r="T27" s="1"/>
      <c r="U27" s="1"/>
      <c r="V27" s="129"/>
      <c r="W27" s="130"/>
      <c r="X27" s="130"/>
      <c r="Y27" s="130"/>
      <c r="Z27" s="130"/>
      <c r="AA27" s="125"/>
      <c r="AB27" s="125"/>
      <c r="AC27" s="125"/>
      <c r="AD27" s="125"/>
      <c r="AE27" s="125"/>
      <c r="AF27" s="125"/>
      <c r="AG27" s="125"/>
    </row>
    <row r="28" spans="1:33" ht="19.5" hidden="1" customHeight="1">
      <c r="B28" s="5" t="s">
        <v>65</v>
      </c>
      <c r="C28" s="5" t="s">
        <v>66</v>
      </c>
      <c r="D28" s="5"/>
      <c r="E28" s="5"/>
      <c r="F28" s="5"/>
      <c r="G28" s="6">
        <v>20</v>
      </c>
      <c r="H28" s="6">
        <v>112</v>
      </c>
      <c r="I28" s="5"/>
      <c r="J28" s="5"/>
      <c r="K28" s="5" t="s">
        <v>30</v>
      </c>
      <c r="L28" s="5"/>
      <c r="M28" s="28">
        <f t="shared" ref="M28" si="18">SUM(M29:M34)</f>
        <v>43900000</v>
      </c>
      <c r="N28" s="28">
        <f t="shared" ref="N28:O28" si="19">SUM(N29:N34)</f>
        <v>1000000</v>
      </c>
      <c r="O28" s="28">
        <f t="shared" si="19"/>
        <v>44900000</v>
      </c>
      <c r="P28" s="29"/>
      <c r="R28" s="2"/>
      <c r="S28" s="1"/>
      <c r="T28" s="1"/>
      <c r="U28" s="1"/>
      <c r="V28" s="123"/>
      <c r="W28" s="124"/>
      <c r="X28" s="124"/>
      <c r="Y28" s="124"/>
      <c r="Z28" s="124"/>
      <c r="AA28" s="125"/>
      <c r="AB28" s="125"/>
      <c r="AC28" s="125"/>
      <c r="AD28" s="125"/>
      <c r="AE28" s="125"/>
      <c r="AF28" s="125"/>
      <c r="AG28" s="125"/>
    </row>
    <row r="29" spans="1:33" ht="18.75" customHeight="1">
      <c r="B29" s="6" t="s">
        <v>67</v>
      </c>
      <c r="C29" s="6" t="s">
        <v>68</v>
      </c>
      <c r="D29" s="6"/>
      <c r="E29" s="6"/>
      <c r="F29" s="6"/>
      <c r="G29" s="6">
        <v>20</v>
      </c>
      <c r="H29" s="6">
        <v>112</v>
      </c>
      <c r="I29" s="6"/>
      <c r="J29" s="6"/>
      <c r="K29" s="7" t="s">
        <v>33</v>
      </c>
      <c r="L29" s="7" t="s">
        <v>56</v>
      </c>
      <c r="M29" s="29">
        <v>2500000</v>
      </c>
      <c r="N29" s="29">
        <v>0</v>
      </c>
      <c r="O29" s="29">
        <f>+M29+N29</f>
        <v>2500000</v>
      </c>
      <c r="P29" s="29"/>
      <c r="R29" s="2"/>
      <c r="S29" s="1"/>
      <c r="T29" s="1"/>
      <c r="U29" s="1"/>
      <c r="V29" s="123"/>
      <c r="W29" s="124"/>
      <c r="X29" s="124"/>
      <c r="Y29" s="124"/>
      <c r="Z29" s="124"/>
      <c r="AA29" s="125"/>
      <c r="AB29" s="124"/>
      <c r="AC29" s="131"/>
      <c r="AD29" s="131"/>
      <c r="AE29" s="131"/>
      <c r="AF29" s="131"/>
      <c r="AG29" s="132"/>
    </row>
    <row r="30" spans="1:33" ht="16.5" customHeight="1">
      <c r="B30" s="6" t="s">
        <v>69</v>
      </c>
      <c r="C30" s="6" t="s">
        <v>70</v>
      </c>
      <c r="D30" s="6"/>
      <c r="E30" s="6"/>
      <c r="F30" s="6"/>
      <c r="G30" s="6">
        <v>20</v>
      </c>
      <c r="H30" s="6">
        <v>112</v>
      </c>
      <c r="I30" s="6"/>
      <c r="J30" s="6"/>
      <c r="K30" s="7" t="s">
        <v>33</v>
      </c>
      <c r="L30" s="7" t="s">
        <v>34</v>
      </c>
      <c r="M30" s="29">
        <v>300000</v>
      </c>
      <c r="N30" s="29">
        <v>0</v>
      </c>
      <c r="O30" s="29">
        <f t="shared" ref="O30:O34" si="20">+M30+N30</f>
        <v>300000</v>
      </c>
      <c r="P30" s="29"/>
      <c r="R30" s="2"/>
      <c r="V30" s="133"/>
      <c r="W30" s="134"/>
      <c r="X30" s="134"/>
      <c r="Y30" s="134"/>
      <c r="Z30" s="134"/>
      <c r="AA30" s="135"/>
      <c r="AB30" s="125"/>
      <c r="AC30" s="131"/>
      <c r="AD30" s="131"/>
      <c r="AE30" s="131"/>
      <c r="AF30" s="131"/>
      <c r="AG30" s="132"/>
    </row>
    <row r="31" spans="1:33" ht="18" customHeight="1">
      <c r="B31" s="6" t="s">
        <v>71</v>
      </c>
      <c r="C31" s="6" t="s">
        <v>72</v>
      </c>
      <c r="D31" s="6"/>
      <c r="E31" s="6"/>
      <c r="F31" s="6"/>
      <c r="G31" s="6">
        <v>20</v>
      </c>
      <c r="H31" s="6">
        <v>112</v>
      </c>
      <c r="I31" s="6"/>
      <c r="J31" s="6"/>
      <c r="K31" s="7" t="s">
        <v>33</v>
      </c>
      <c r="L31" s="7" t="s">
        <v>56</v>
      </c>
      <c r="M31" s="29">
        <v>8500000</v>
      </c>
      <c r="N31" s="29">
        <v>500000</v>
      </c>
      <c r="O31" s="29">
        <f t="shared" si="20"/>
        <v>9000000</v>
      </c>
      <c r="P31" s="29"/>
      <c r="R31" s="2"/>
      <c r="S31" s="1"/>
      <c r="T31" s="1"/>
      <c r="U31" s="1"/>
      <c r="V31" s="136"/>
      <c r="W31" s="124"/>
      <c r="X31" s="124"/>
      <c r="Y31" s="124"/>
      <c r="Z31" s="124"/>
      <c r="AA31" s="124"/>
      <c r="AB31" s="124"/>
      <c r="AC31" s="131"/>
      <c r="AD31" s="131"/>
      <c r="AE31" s="131"/>
      <c r="AF31" s="131"/>
      <c r="AG31" s="132"/>
    </row>
    <row r="32" spans="1:33" ht="18" customHeight="1">
      <c r="B32" s="6" t="s">
        <v>73</v>
      </c>
      <c r="C32" s="6" t="s">
        <v>74</v>
      </c>
      <c r="D32" s="6"/>
      <c r="E32" s="6"/>
      <c r="F32" s="6"/>
      <c r="G32" s="6">
        <v>20</v>
      </c>
      <c r="H32" s="6">
        <v>112</v>
      </c>
      <c r="I32" s="6"/>
      <c r="J32" s="6"/>
      <c r="K32" s="7" t="s">
        <v>33</v>
      </c>
      <c r="L32" s="7" t="s">
        <v>56</v>
      </c>
      <c r="M32" s="29">
        <v>100000</v>
      </c>
      <c r="N32" s="29">
        <v>0</v>
      </c>
      <c r="O32" s="29">
        <f t="shared" si="20"/>
        <v>100000</v>
      </c>
      <c r="P32" s="29"/>
      <c r="R32" s="2"/>
      <c r="S32" s="1"/>
      <c r="T32" s="1"/>
      <c r="U32" s="1"/>
      <c r="V32" s="123"/>
      <c r="W32" s="124"/>
      <c r="X32" s="124"/>
      <c r="Y32" s="124"/>
      <c r="Z32" s="124"/>
      <c r="AA32" s="125"/>
      <c r="AB32" s="125"/>
      <c r="AC32" s="131"/>
      <c r="AD32" s="131"/>
      <c r="AE32" s="131"/>
      <c r="AF32" s="131"/>
      <c r="AG32" s="132"/>
    </row>
    <row r="33" spans="2:33" ht="15" customHeight="1">
      <c r="B33" s="6" t="s">
        <v>75</v>
      </c>
      <c r="C33" s="6" t="s">
        <v>76</v>
      </c>
      <c r="D33" s="6"/>
      <c r="E33" s="6"/>
      <c r="F33" s="6"/>
      <c r="G33" s="6"/>
      <c r="H33" s="6"/>
      <c r="I33" s="6"/>
      <c r="J33" s="6"/>
      <c r="K33" s="7"/>
      <c r="L33" s="7"/>
      <c r="M33" s="29">
        <v>8500000</v>
      </c>
      <c r="N33" s="29">
        <v>500000</v>
      </c>
      <c r="O33" s="29">
        <f t="shared" si="20"/>
        <v>9000000</v>
      </c>
      <c r="P33" s="29"/>
      <c r="R33" s="2"/>
      <c r="S33" s="1"/>
      <c r="T33" s="1"/>
      <c r="U33" s="1"/>
      <c r="V33" s="123"/>
      <c r="W33" s="124"/>
      <c r="X33" s="124"/>
      <c r="Y33" s="124"/>
      <c r="Z33" s="124"/>
      <c r="AA33" s="125"/>
      <c r="AB33" s="124"/>
      <c r="AC33" s="131"/>
      <c r="AD33" s="131"/>
      <c r="AE33" s="131"/>
      <c r="AF33" s="131"/>
      <c r="AG33" s="132"/>
    </row>
    <row r="34" spans="2:33" ht="17.25" customHeight="1">
      <c r="B34" s="6" t="s">
        <v>77</v>
      </c>
      <c r="C34" s="6" t="s">
        <v>78</v>
      </c>
      <c r="D34" s="6"/>
      <c r="E34" s="6"/>
      <c r="F34" s="6"/>
      <c r="G34" s="6">
        <v>20</v>
      </c>
      <c r="H34" s="6">
        <v>112</v>
      </c>
      <c r="I34" s="6"/>
      <c r="J34" s="6"/>
      <c r="K34" s="7" t="s">
        <v>33</v>
      </c>
      <c r="L34" s="7" t="s">
        <v>56</v>
      </c>
      <c r="M34" s="29">
        <v>24000000</v>
      </c>
      <c r="N34" s="29">
        <v>0</v>
      </c>
      <c r="O34" s="29">
        <f t="shared" si="20"/>
        <v>24000000</v>
      </c>
      <c r="P34" s="29"/>
      <c r="R34" s="2"/>
      <c r="S34" s="1"/>
      <c r="T34" s="1"/>
      <c r="U34" s="1"/>
      <c r="V34" s="123"/>
      <c r="W34" s="124"/>
      <c r="X34" s="124"/>
      <c r="Y34" s="124"/>
      <c r="Z34" s="124"/>
      <c r="AA34" s="125"/>
      <c r="AB34" s="125"/>
      <c r="AC34" s="125"/>
      <c r="AD34" s="125"/>
      <c r="AE34" s="125"/>
      <c r="AF34" s="125"/>
      <c r="AG34" s="125"/>
    </row>
    <row r="35" spans="2:33" ht="17.25" hidden="1" customHeight="1">
      <c r="B35" s="5" t="s">
        <v>79</v>
      </c>
      <c r="C35" s="5" t="s">
        <v>80</v>
      </c>
      <c r="D35" s="5"/>
      <c r="E35" s="5"/>
      <c r="F35" s="5"/>
      <c r="G35" s="6">
        <v>20</v>
      </c>
      <c r="H35" s="6">
        <v>112</v>
      </c>
      <c r="I35" s="5"/>
      <c r="J35" s="5"/>
      <c r="K35" s="5"/>
      <c r="L35" s="5"/>
      <c r="M35" s="28">
        <f>+M36</f>
        <v>100000</v>
      </c>
      <c r="N35" s="28">
        <f t="shared" ref="N35:O35" si="21">+N36</f>
        <v>0</v>
      </c>
      <c r="O35" s="28">
        <f t="shared" si="21"/>
        <v>100000</v>
      </c>
      <c r="P35" s="29"/>
      <c r="R35" s="2"/>
      <c r="S35" s="1"/>
      <c r="T35" s="1"/>
      <c r="U35" s="1"/>
      <c r="V35" s="23"/>
      <c r="W35" s="1"/>
    </row>
    <row r="36" spans="2:33" ht="19.5" hidden="1" customHeight="1">
      <c r="B36" s="5" t="s">
        <v>81</v>
      </c>
      <c r="C36" s="5" t="s">
        <v>82</v>
      </c>
      <c r="D36" s="5"/>
      <c r="E36" s="5"/>
      <c r="F36" s="5"/>
      <c r="G36" s="6">
        <v>20</v>
      </c>
      <c r="H36" s="6">
        <v>112</v>
      </c>
      <c r="I36" s="5"/>
      <c r="J36" s="5"/>
      <c r="K36" s="5" t="s">
        <v>30</v>
      </c>
      <c r="L36" s="5"/>
      <c r="M36" s="28">
        <f>+M37</f>
        <v>100000</v>
      </c>
      <c r="N36" s="28">
        <f t="shared" ref="N36:O36" si="22">+N37</f>
        <v>0</v>
      </c>
      <c r="O36" s="28">
        <f t="shared" si="22"/>
        <v>100000</v>
      </c>
      <c r="P36" s="29"/>
      <c r="R36" s="2"/>
      <c r="S36" s="37"/>
      <c r="T36" s="37"/>
      <c r="U36" s="37"/>
      <c r="V36" s="23"/>
      <c r="W36" s="1"/>
    </row>
    <row r="37" spans="2:33" ht="16.5" customHeight="1">
      <c r="B37" s="6" t="s">
        <v>83</v>
      </c>
      <c r="C37" s="6" t="s">
        <v>84</v>
      </c>
      <c r="D37" s="6"/>
      <c r="E37" s="6"/>
      <c r="F37" s="6"/>
      <c r="G37" s="6">
        <v>20</v>
      </c>
      <c r="H37" s="6">
        <v>112</v>
      </c>
      <c r="I37" s="6"/>
      <c r="J37" s="6"/>
      <c r="K37" s="7" t="s">
        <v>33</v>
      </c>
      <c r="L37" s="7" t="s">
        <v>56</v>
      </c>
      <c r="M37" s="29">
        <v>100000</v>
      </c>
      <c r="N37" s="29">
        <v>0</v>
      </c>
      <c r="O37" s="29">
        <f>+M37+N37</f>
        <v>100000</v>
      </c>
      <c r="P37" s="29"/>
      <c r="R37" s="2"/>
      <c r="S37" s="42"/>
      <c r="T37" s="42"/>
      <c r="U37" s="42"/>
      <c r="V37" s="23"/>
      <c r="W37" s="1"/>
    </row>
    <row r="38" spans="2:33" ht="21.75" hidden="1" customHeight="1">
      <c r="B38" s="5" t="s">
        <v>85</v>
      </c>
      <c r="C38" s="5" t="s">
        <v>86</v>
      </c>
      <c r="D38" s="5"/>
      <c r="E38" s="5"/>
      <c r="F38" s="5"/>
      <c r="G38" s="6">
        <v>20</v>
      </c>
      <c r="H38" s="6">
        <v>112</v>
      </c>
      <c r="I38" s="5"/>
      <c r="J38" s="5"/>
      <c r="K38" s="5"/>
      <c r="L38" s="5"/>
      <c r="M38" s="28">
        <f t="shared" ref="M38" si="23">+M39+M41+M43</f>
        <v>18500000</v>
      </c>
      <c r="N38" s="28">
        <f t="shared" ref="N38:O38" si="24">+N39+N41+N43</f>
        <v>0</v>
      </c>
      <c r="O38" s="28">
        <f t="shared" si="24"/>
        <v>18500000</v>
      </c>
      <c r="P38" s="29"/>
      <c r="R38" s="2"/>
      <c r="S38" s="1"/>
      <c r="T38" s="1"/>
      <c r="U38" s="1"/>
      <c r="V38" s="23"/>
      <c r="W38" s="1"/>
    </row>
    <row r="39" spans="2:33" ht="21.75" hidden="1" customHeight="1">
      <c r="B39" s="5" t="s">
        <v>87</v>
      </c>
      <c r="C39" s="5" t="s">
        <v>88</v>
      </c>
      <c r="D39" s="5"/>
      <c r="E39" s="5"/>
      <c r="F39" s="5"/>
      <c r="G39" s="6">
        <v>20</v>
      </c>
      <c r="H39" s="6">
        <v>112</v>
      </c>
      <c r="I39" s="5"/>
      <c r="J39" s="5"/>
      <c r="K39" s="5" t="s">
        <v>30</v>
      </c>
      <c r="L39" s="5"/>
      <c r="M39" s="28">
        <f t="shared" ref="M39" si="25">+M40</f>
        <v>8000000</v>
      </c>
      <c r="N39" s="28">
        <f t="shared" ref="N39:O39" si="26">+N40</f>
        <v>0</v>
      </c>
      <c r="O39" s="28">
        <f t="shared" si="26"/>
        <v>8000000</v>
      </c>
      <c r="P39" s="29"/>
      <c r="R39" s="2"/>
      <c r="S39" s="1"/>
      <c r="T39" s="1"/>
      <c r="U39" s="1"/>
      <c r="V39" s="23"/>
      <c r="W39" s="1"/>
    </row>
    <row r="40" spans="2:33" ht="18.75" customHeight="1">
      <c r="B40" s="6" t="s">
        <v>89</v>
      </c>
      <c r="C40" s="6" t="s">
        <v>88</v>
      </c>
      <c r="D40" s="6"/>
      <c r="E40" s="6"/>
      <c r="F40" s="6"/>
      <c r="G40" s="6">
        <v>20</v>
      </c>
      <c r="H40" s="6">
        <v>112</v>
      </c>
      <c r="I40" s="6"/>
      <c r="J40" s="6"/>
      <c r="K40" s="7" t="s">
        <v>33</v>
      </c>
      <c r="L40" s="7" t="s">
        <v>34</v>
      </c>
      <c r="M40" s="29">
        <v>8000000</v>
      </c>
      <c r="N40" s="29">
        <v>0</v>
      </c>
      <c r="O40" s="29">
        <f>+M40+N40</f>
        <v>8000000</v>
      </c>
      <c r="P40" s="29"/>
      <c r="R40" s="2"/>
      <c r="S40" s="1"/>
      <c r="T40" s="1"/>
      <c r="U40" s="1"/>
      <c r="V40" s="23"/>
      <c r="W40" s="1"/>
    </row>
    <row r="41" spans="2:33" ht="15" hidden="1" customHeight="1">
      <c r="B41" s="5" t="s">
        <v>90</v>
      </c>
      <c r="C41" s="5" t="s">
        <v>91</v>
      </c>
      <c r="D41" s="5"/>
      <c r="E41" s="5"/>
      <c r="F41" s="5"/>
      <c r="G41" s="6">
        <v>20</v>
      </c>
      <c r="H41" s="6">
        <v>112</v>
      </c>
      <c r="I41" s="5"/>
      <c r="J41" s="5"/>
      <c r="K41" s="5" t="s">
        <v>30</v>
      </c>
      <c r="L41" s="5"/>
      <c r="M41" s="28">
        <f t="shared" ref="M41" si="27">+M42</f>
        <v>8500000</v>
      </c>
      <c r="N41" s="28">
        <f t="shared" ref="N41:O41" si="28">+N42</f>
        <v>0</v>
      </c>
      <c r="O41" s="28">
        <f t="shared" si="28"/>
        <v>8500000</v>
      </c>
      <c r="P41" s="29"/>
      <c r="R41" s="2"/>
      <c r="S41" s="1"/>
      <c r="T41" s="1"/>
      <c r="U41" s="1"/>
      <c r="V41" s="23"/>
      <c r="W41" s="1"/>
    </row>
    <row r="42" spans="2:33" ht="16.5" customHeight="1">
      <c r="B42" s="6" t="s">
        <v>92</v>
      </c>
      <c r="C42" s="6" t="s">
        <v>91</v>
      </c>
      <c r="D42" s="6"/>
      <c r="E42" s="6"/>
      <c r="F42" s="6"/>
      <c r="G42" s="6">
        <v>20</v>
      </c>
      <c r="H42" s="6">
        <v>112</v>
      </c>
      <c r="I42" s="6"/>
      <c r="J42" s="6"/>
      <c r="K42" s="7" t="s">
        <v>33</v>
      </c>
      <c r="L42" s="7" t="s">
        <v>34</v>
      </c>
      <c r="M42" s="29">
        <v>8500000</v>
      </c>
      <c r="N42" s="29">
        <v>0</v>
      </c>
      <c r="O42" s="29">
        <f>+M42+N42</f>
        <v>8500000</v>
      </c>
      <c r="P42" s="29"/>
      <c r="R42" s="2"/>
      <c r="S42" s="1"/>
      <c r="T42" s="1"/>
      <c r="U42" s="1"/>
      <c r="V42" s="23"/>
      <c r="W42" s="1"/>
    </row>
    <row r="43" spans="2:33" ht="18" hidden="1" customHeight="1">
      <c r="B43" s="5" t="s">
        <v>93</v>
      </c>
      <c r="C43" s="5" t="s">
        <v>94</v>
      </c>
      <c r="D43" s="5"/>
      <c r="E43" s="5"/>
      <c r="F43" s="5"/>
      <c r="G43" s="6">
        <v>20</v>
      </c>
      <c r="H43" s="6">
        <v>112</v>
      </c>
      <c r="I43" s="5"/>
      <c r="J43" s="5"/>
      <c r="K43" s="5" t="s">
        <v>30</v>
      </c>
      <c r="L43" s="5"/>
      <c r="M43" s="28">
        <f t="shared" ref="M43" si="29">+M44</f>
        <v>2000000</v>
      </c>
      <c r="N43" s="28">
        <f t="shared" ref="N43:O43" si="30">+N44</f>
        <v>0</v>
      </c>
      <c r="O43" s="28">
        <f t="shared" si="30"/>
        <v>2000000</v>
      </c>
      <c r="P43" s="29"/>
      <c r="R43" s="2"/>
      <c r="S43" s="1"/>
      <c r="T43" s="1"/>
      <c r="U43" s="1"/>
      <c r="V43" s="23"/>
      <c r="W43" s="1"/>
    </row>
    <row r="44" spans="2:33" ht="33" customHeight="1">
      <c r="B44" s="6" t="s">
        <v>95</v>
      </c>
      <c r="C44" s="6" t="s">
        <v>94</v>
      </c>
      <c r="D44" s="6"/>
      <c r="E44" s="6"/>
      <c r="F44" s="6"/>
      <c r="G44" s="6">
        <v>20</v>
      </c>
      <c r="H44" s="6">
        <v>112</v>
      </c>
      <c r="I44" s="6"/>
      <c r="J44" s="6"/>
      <c r="K44" s="7" t="s">
        <v>33</v>
      </c>
      <c r="L44" s="7" t="s">
        <v>34</v>
      </c>
      <c r="M44" s="29">
        <v>2000000</v>
      </c>
      <c r="N44" s="29">
        <v>0</v>
      </c>
      <c r="O44" s="29">
        <f>+M44+N44</f>
        <v>2000000</v>
      </c>
      <c r="P44" s="29"/>
      <c r="R44" s="2"/>
      <c r="S44" s="1"/>
      <c r="T44" s="1"/>
      <c r="U44" s="1"/>
      <c r="V44" s="23"/>
      <c r="W44" s="1"/>
    </row>
    <row r="45" spans="2:33" ht="18.75" customHeight="1">
      <c r="B45" s="4">
        <v>2.2000000000000002</v>
      </c>
      <c r="C45" s="5" t="s">
        <v>96</v>
      </c>
      <c r="D45" s="4"/>
      <c r="E45" s="4"/>
      <c r="F45" s="4"/>
      <c r="G45" s="6">
        <v>20</v>
      </c>
      <c r="H45" s="6">
        <v>112</v>
      </c>
      <c r="I45" s="4"/>
      <c r="J45" s="4"/>
      <c r="K45" s="4"/>
      <c r="L45" s="4"/>
      <c r="M45" s="28">
        <f>+M46+M61+M67+M72+M81+M91+M96+M110+M131</f>
        <v>164171074</v>
      </c>
      <c r="N45" s="28">
        <f>+N46+N61+N67+N72+N81+N91+N96+N110+N131</f>
        <v>21500000</v>
      </c>
      <c r="O45" s="28">
        <f>+O46+O61+O67+O72+O81+O91+O96+O110+O131</f>
        <v>185671074</v>
      </c>
      <c r="P45" s="29"/>
      <c r="R45" s="2"/>
      <c r="S45" s="1"/>
      <c r="T45" s="1"/>
      <c r="U45" s="1"/>
      <c r="V45" s="23"/>
      <c r="W45" s="1"/>
    </row>
    <row r="46" spans="2:33" ht="26.25" hidden="1" customHeight="1">
      <c r="B46" s="5" t="s">
        <v>97</v>
      </c>
      <c r="C46" s="5" t="s">
        <v>98</v>
      </c>
      <c r="D46" s="5"/>
      <c r="E46" s="5"/>
      <c r="F46" s="5"/>
      <c r="G46" s="6">
        <v>20</v>
      </c>
      <c r="H46" s="6">
        <v>112</v>
      </c>
      <c r="I46" s="5"/>
      <c r="J46" s="5"/>
      <c r="K46" s="5"/>
      <c r="L46" s="5"/>
      <c r="M46" s="28">
        <f>+M47+M49+M51+M53+M55+M57+M59</f>
        <v>4350000</v>
      </c>
      <c r="N46" s="28">
        <f t="shared" ref="N46:O46" si="31">+N47+N49+N51+N53+N55+N57+N59</f>
        <v>0</v>
      </c>
      <c r="O46" s="28">
        <f t="shared" si="31"/>
        <v>4350000</v>
      </c>
      <c r="P46" s="29"/>
      <c r="R46" s="29"/>
      <c r="S46" s="1"/>
      <c r="T46" s="1"/>
      <c r="U46" s="1"/>
      <c r="V46" s="23"/>
      <c r="W46" s="1"/>
    </row>
    <row r="47" spans="2:33" ht="19.5" hidden="1" customHeight="1">
      <c r="B47" s="5" t="s">
        <v>99</v>
      </c>
      <c r="C47" s="5" t="s">
        <v>100</v>
      </c>
      <c r="D47" s="5"/>
      <c r="E47" s="5"/>
      <c r="F47" s="5"/>
      <c r="G47" s="6">
        <v>20</v>
      </c>
      <c r="H47" s="6">
        <v>112</v>
      </c>
      <c r="I47" s="5"/>
      <c r="J47" s="5"/>
      <c r="K47" s="5" t="s">
        <v>30</v>
      </c>
      <c r="L47" s="5"/>
      <c r="M47" s="28">
        <f t="shared" ref="M47:O47" si="32">+M48</f>
        <v>0</v>
      </c>
      <c r="N47" s="28">
        <f t="shared" si="32"/>
        <v>0</v>
      </c>
      <c r="O47" s="28">
        <f t="shared" si="32"/>
        <v>0</v>
      </c>
      <c r="P47" s="29"/>
      <c r="R47" s="2"/>
      <c r="S47" s="1"/>
      <c r="T47" s="1"/>
      <c r="U47" s="1"/>
      <c r="V47" s="23"/>
      <c r="W47" s="1"/>
    </row>
    <row r="48" spans="2:33" hidden="1">
      <c r="B48" s="6" t="s">
        <v>101</v>
      </c>
      <c r="C48" s="6" t="s">
        <v>100</v>
      </c>
      <c r="D48" s="6"/>
      <c r="E48" s="6"/>
      <c r="F48" s="6"/>
      <c r="G48" s="6">
        <v>20</v>
      </c>
      <c r="H48" s="6">
        <v>112</v>
      </c>
      <c r="I48" s="6"/>
      <c r="J48" s="6"/>
      <c r="K48" s="7" t="s">
        <v>33</v>
      </c>
      <c r="L48" s="7" t="s">
        <v>34</v>
      </c>
      <c r="M48" s="29">
        <v>0</v>
      </c>
      <c r="N48" s="29"/>
      <c r="O48" s="29">
        <f>+M48+N48</f>
        <v>0</v>
      </c>
      <c r="P48" s="29"/>
      <c r="R48" s="2"/>
      <c r="S48" s="1"/>
      <c r="T48" s="1"/>
      <c r="U48" s="1"/>
      <c r="V48" s="23"/>
      <c r="W48" s="1"/>
    </row>
    <row r="49" spans="2:23" ht="15" hidden="1" customHeight="1">
      <c r="B49" s="5" t="s">
        <v>102</v>
      </c>
      <c r="C49" s="5" t="s">
        <v>103</v>
      </c>
      <c r="D49" s="5"/>
      <c r="E49" s="5"/>
      <c r="F49" s="5"/>
      <c r="G49" s="6">
        <v>20</v>
      </c>
      <c r="H49" s="6">
        <v>112</v>
      </c>
      <c r="I49" s="5"/>
      <c r="J49" s="5"/>
      <c r="K49" s="5" t="s">
        <v>30</v>
      </c>
      <c r="L49" s="5"/>
      <c r="M49" s="28">
        <f t="shared" ref="M49:O49" si="33">+M50</f>
        <v>3000000</v>
      </c>
      <c r="N49" s="28">
        <f t="shared" si="33"/>
        <v>0</v>
      </c>
      <c r="O49" s="28">
        <f t="shared" si="33"/>
        <v>3000000</v>
      </c>
      <c r="P49" s="29"/>
      <c r="R49" s="2"/>
      <c r="S49" s="1"/>
      <c r="T49" s="1"/>
      <c r="U49" s="1"/>
      <c r="V49" s="23"/>
      <c r="W49" s="1"/>
    </row>
    <row r="50" spans="2:23" ht="19.5" customHeight="1">
      <c r="B50" s="6" t="s">
        <v>104</v>
      </c>
      <c r="C50" s="6" t="s">
        <v>103</v>
      </c>
      <c r="D50" s="6"/>
      <c r="E50" s="6"/>
      <c r="F50" s="6"/>
      <c r="G50" s="6">
        <v>20</v>
      </c>
      <c r="H50" s="6">
        <v>112</v>
      </c>
      <c r="I50" s="6"/>
      <c r="J50" s="6"/>
      <c r="K50" s="7" t="s">
        <v>33</v>
      </c>
      <c r="L50" s="7" t="s">
        <v>34</v>
      </c>
      <c r="M50" s="29">
        <v>3000000</v>
      </c>
      <c r="N50" s="29">
        <v>0</v>
      </c>
      <c r="O50" s="29">
        <f>+M50+N50</f>
        <v>3000000</v>
      </c>
      <c r="P50" s="29"/>
      <c r="R50" s="2"/>
      <c r="S50" s="1"/>
      <c r="T50" s="1"/>
      <c r="U50" s="1"/>
      <c r="V50" s="23"/>
      <c r="W50" s="1"/>
    </row>
    <row r="51" spans="2:23" ht="21.75" hidden="1" customHeight="1">
      <c r="B51" s="5" t="s">
        <v>105</v>
      </c>
      <c r="C51" s="5" t="s">
        <v>106</v>
      </c>
      <c r="D51" s="5"/>
      <c r="E51" s="5"/>
      <c r="F51" s="5"/>
      <c r="G51" s="6">
        <v>20</v>
      </c>
      <c r="H51" s="6">
        <v>112</v>
      </c>
      <c r="I51" s="5"/>
      <c r="J51" s="5"/>
      <c r="K51" s="5" t="s">
        <v>30</v>
      </c>
      <c r="L51" s="5"/>
      <c r="M51" s="28">
        <f t="shared" ref="M51" si="34">+M52</f>
        <v>50000</v>
      </c>
      <c r="N51" s="28">
        <f t="shared" ref="N51:O51" si="35">+N52</f>
        <v>0</v>
      </c>
      <c r="O51" s="28">
        <f t="shared" si="35"/>
        <v>50000</v>
      </c>
      <c r="P51" s="29"/>
      <c r="R51" s="2"/>
      <c r="S51" s="1"/>
      <c r="T51" s="1"/>
      <c r="U51" s="1"/>
      <c r="V51" s="23"/>
      <c r="W51" s="1"/>
    </row>
    <row r="52" spans="2:23" ht="19.5" customHeight="1">
      <c r="B52" s="6" t="s">
        <v>107</v>
      </c>
      <c r="C52" s="6" t="s">
        <v>106</v>
      </c>
      <c r="D52" s="6"/>
      <c r="E52" s="6"/>
      <c r="F52" s="6"/>
      <c r="G52" s="6">
        <v>20</v>
      </c>
      <c r="H52" s="6">
        <v>112</v>
      </c>
      <c r="I52" s="6"/>
      <c r="J52" s="6"/>
      <c r="K52" s="7" t="s">
        <v>33</v>
      </c>
      <c r="L52" s="7" t="s">
        <v>34</v>
      </c>
      <c r="M52" s="29">
        <v>50000</v>
      </c>
      <c r="N52" s="29">
        <v>0</v>
      </c>
      <c r="O52" s="29">
        <f>+M52+N52</f>
        <v>50000</v>
      </c>
      <c r="P52" s="29"/>
      <c r="R52" s="2"/>
      <c r="S52" s="1"/>
      <c r="T52" s="1"/>
      <c r="U52" s="1"/>
      <c r="V52" s="23"/>
      <c r="W52" s="1"/>
    </row>
    <row r="53" spans="2:23" ht="18" hidden="1" customHeight="1">
      <c r="B53" s="5" t="s">
        <v>108</v>
      </c>
      <c r="C53" s="5" t="s">
        <v>109</v>
      </c>
      <c r="D53" s="5"/>
      <c r="E53" s="5"/>
      <c r="F53" s="5"/>
      <c r="G53" s="6">
        <v>20</v>
      </c>
      <c r="H53" s="6">
        <v>112</v>
      </c>
      <c r="I53" s="5"/>
      <c r="J53" s="5"/>
      <c r="K53" s="5" t="s">
        <v>30</v>
      </c>
      <c r="L53" s="5"/>
      <c r="M53" s="28">
        <f t="shared" ref="M53" si="36">+M54</f>
        <v>1000000</v>
      </c>
      <c r="N53" s="28">
        <f t="shared" ref="N53:O53" si="37">+N54</f>
        <v>0</v>
      </c>
      <c r="O53" s="28">
        <f t="shared" si="37"/>
        <v>1000000</v>
      </c>
      <c r="P53" s="29"/>
      <c r="R53" s="2"/>
      <c r="S53" s="1"/>
      <c r="T53" s="1"/>
      <c r="U53" s="1"/>
      <c r="V53" s="23"/>
      <c r="W53" s="1"/>
    </row>
    <row r="54" spans="2:23" ht="19.5" customHeight="1">
      <c r="B54" s="6" t="s">
        <v>110</v>
      </c>
      <c r="C54" s="6" t="s">
        <v>109</v>
      </c>
      <c r="D54" s="6"/>
      <c r="E54" s="6"/>
      <c r="F54" s="6"/>
      <c r="G54" s="6">
        <v>20</v>
      </c>
      <c r="H54" s="6">
        <v>112</v>
      </c>
      <c r="I54" s="6"/>
      <c r="J54" s="6"/>
      <c r="K54" s="7" t="s">
        <v>33</v>
      </c>
      <c r="L54" s="7" t="s">
        <v>34</v>
      </c>
      <c r="M54" s="29">
        <v>1000000</v>
      </c>
      <c r="N54" s="29">
        <v>0</v>
      </c>
      <c r="O54" s="29">
        <f>+M54+N54</f>
        <v>1000000</v>
      </c>
      <c r="P54" s="29"/>
      <c r="R54" s="2"/>
      <c r="S54" s="1"/>
      <c r="T54" s="1"/>
      <c r="U54" s="1"/>
      <c r="V54" s="23"/>
      <c r="W54" s="1"/>
    </row>
    <row r="55" spans="2:23" ht="18" hidden="1" customHeight="1">
      <c r="B55" s="5" t="s">
        <v>111</v>
      </c>
      <c r="C55" s="5" t="s">
        <v>112</v>
      </c>
      <c r="D55" s="5"/>
      <c r="E55" s="5"/>
      <c r="F55" s="5"/>
      <c r="G55" s="6">
        <v>20</v>
      </c>
      <c r="H55" s="6">
        <v>112</v>
      </c>
      <c r="I55" s="5"/>
      <c r="J55" s="5"/>
      <c r="K55" s="5" t="s">
        <v>30</v>
      </c>
      <c r="L55" s="5"/>
      <c r="M55" s="28">
        <f t="shared" ref="M55" si="38">+M56</f>
        <v>100000</v>
      </c>
      <c r="N55" s="28">
        <f t="shared" ref="N55:O55" si="39">+N56</f>
        <v>0</v>
      </c>
      <c r="O55" s="28">
        <f t="shared" si="39"/>
        <v>100000</v>
      </c>
      <c r="P55" s="29"/>
      <c r="R55" s="2"/>
      <c r="S55" s="1"/>
      <c r="T55" s="1"/>
      <c r="U55" s="1"/>
      <c r="V55" s="23"/>
      <c r="W55" s="1"/>
    </row>
    <row r="56" spans="2:23" ht="18.75" customHeight="1">
      <c r="B56" s="6" t="s">
        <v>113</v>
      </c>
      <c r="C56" s="6" t="s">
        <v>114</v>
      </c>
      <c r="D56" s="6"/>
      <c r="E56" s="6"/>
      <c r="F56" s="6"/>
      <c r="G56" s="6">
        <v>20</v>
      </c>
      <c r="H56" s="6">
        <v>112</v>
      </c>
      <c r="I56" s="6"/>
      <c r="J56" s="6"/>
      <c r="K56" s="7" t="s">
        <v>33</v>
      </c>
      <c r="L56" s="7" t="s">
        <v>34</v>
      </c>
      <c r="M56" s="29">
        <v>100000</v>
      </c>
      <c r="N56" s="29">
        <v>0</v>
      </c>
      <c r="O56" s="29">
        <f>+M56+N56</f>
        <v>100000</v>
      </c>
      <c r="P56" s="29"/>
      <c r="R56" s="2"/>
      <c r="S56" s="1"/>
      <c r="T56" s="1"/>
      <c r="U56" s="1"/>
      <c r="V56" s="23"/>
      <c r="W56" s="1"/>
    </row>
    <row r="57" spans="2:23" ht="14.25" hidden="1" customHeight="1">
      <c r="B57" s="6" t="s">
        <v>115</v>
      </c>
      <c r="C57" s="6" t="s">
        <v>116</v>
      </c>
      <c r="D57" s="6"/>
      <c r="E57" s="6"/>
      <c r="F57" s="6"/>
      <c r="G57" s="6">
        <v>20</v>
      </c>
      <c r="H57" s="6">
        <v>112</v>
      </c>
      <c r="I57" s="6"/>
      <c r="J57" s="6"/>
      <c r="K57" s="6" t="s">
        <v>30</v>
      </c>
      <c r="L57" s="6"/>
      <c r="M57" s="28">
        <f>+M58</f>
        <v>100000</v>
      </c>
      <c r="N57" s="29"/>
      <c r="O57" s="29">
        <f t="shared" ref="O57:O58" si="40">+M57+N57</f>
        <v>100000</v>
      </c>
      <c r="P57" s="29"/>
      <c r="R57" s="2"/>
      <c r="S57" s="1"/>
      <c r="T57" s="1"/>
      <c r="U57" s="1"/>
      <c r="V57" s="23"/>
      <c r="W57" s="1"/>
    </row>
    <row r="58" spans="2:23" ht="16.5" customHeight="1">
      <c r="B58" s="6" t="s">
        <v>117</v>
      </c>
      <c r="C58" s="6" t="s">
        <v>116</v>
      </c>
      <c r="D58" s="6"/>
      <c r="E58" s="6"/>
      <c r="F58" s="6"/>
      <c r="G58" s="6">
        <v>20</v>
      </c>
      <c r="H58" s="6">
        <v>112</v>
      </c>
      <c r="I58" s="6"/>
      <c r="J58" s="6"/>
      <c r="K58" s="7" t="s">
        <v>33</v>
      </c>
      <c r="L58" s="7" t="s">
        <v>34</v>
      </c>
      <c r="M58" s="29">
        <v>100000</v>
      </c>
      <c r="N58" s="29">
        <v>0</v>
      </c>
      <c r="O58" s="29">
        <f t="shared" si="40"/>
        <v>100000</v>
      </c>
      <c r="P58" s="29"/>
      <c r="R58" s="2"/>
      <c r="S58" s="1"/>
      <c r="T58" s="1"/>
      <c r="U58" s="1"/>
      <c r="V58" s="23"/>
      <c r="W58" s="1"/>
    </row>
    <row r="59" spans="2:23" ht="1.5" customHeight="1">
      <c r="B59" s="5" t="s">
        <v>118</v>
      </c>
      <c r="C59" s="5" t="s">
        <v>119</v>
      </c>
      <c r="D59" s="5"/>
      <c r="E59" s="5"/>
      <c r="F59" s="5"/>
      <c r="G59" s="6">
        <v>20</v>
      </c>
      <c r="H59" s="6">
        <v>112</v>
      </c>
      <c r="I59" s="5"/>
      <c r="J59" s="5"/>
      <c r="K59" s="5" t="s">
        <v>30</v>
      </c>
      <c r="L59" s="5"/>
      <c r="M59" s="28">
        <f t="shared" ref="M59" si="41">+M60</f>
        <v>100000</v>
      </c>
      <c r="N59" s="28">
        <v>0</v>
      </c>
      <c r="O59" s="28">
        <f t="shared" ref="O59" si="42">+O60</f>
        <v>100000</v>
      </c>
      <c r="P59" s="29"/>
      <c r="R59" s="2"/>
      <c r="S59" s="1"/>
      <c r="T59" s="1"/>
      <c r="U59" s="1"/>
      <c r="V59" s="23"/>
      <c r="W59" s="1"/>
    </row>
    <row r="60" spans="2:23" ht="18.75" customHeight="1">
      <c r="B60" s="6" t="s">
        <v>120</v>
      </c>
      <c r="C60" s="6" t="s">
        <v>119</v>
      </c>
      <c r="D60" s="6"/>
      <c r="E60" s="6"/>
      <c r="F60" s="6"/>
      <c r="G60" s="6">
        <v>20</v>
      </c>
      <c r="H60" s="6">
        <v>112</v>
      </c>
      <c r="I60" s="6"/>
      <c r="J60" s="6"/>
      <c r="K60" s="7" t="s">
        <v>33</v>
      </c>
      <c r="L60" s="7" t="s">
        <v>34</v>
      </c>
      <c r="M60" s="29">
        <v>100000</v>
      </c>
      <c r="N60" s="29">
        <v>0</v>
      </c>
      <c r="O60" s="29">
        <f>+M60+N60</f>
        <v>100000</v>
      </c>
      <c r="P60" s="29"/>
      <c r="R60" s="2"/>
      <c r="S60" s="1"/>
      <c r="T60" s="1"/>
      <c r="U60" s="1"/>
      <c r="V60" s="23"/>
      <c r="W60" s="1"/>
    </row>
    <row r="61" spans="2:23" ht="15.75" hidden="1" customHeight="1" thickBot="1">
      <c r="B61" s="5" t="s">
        <v>121</v>
      </c>
      <c r="C61" s="5" t="s">
        <v>122</v>
      </c>
      <c r="D61" s="5"/>
      <c r="E61" s="5"/>
      <c r="F61" s="5"/>
      <c r="G61" s="6">
        <v>20</v>
      </c>
      <c r="H61" s="6">
        <v>112</v>
      </c>
      <c r="I61" s="157" t="s">
        <v>123</v>
      </c>
      <c r="J61" s="5"/>
      <c r="K61" s="5"/>
      <c r="L61" s="5"/>
      <c r="M61" s="28">
        <f t="shared" ref="M61" si="43">+M62+M65</f>
        <v>6000000</v>
      </c>
      <c r="N61" s="28">
        <f t="shared" ref="N61:O61" si="44">+N62+N65</f>
        <v>0</v>
      </c>
      <c r="O61" s="28">
        <f t="shared" si="44"/>
        <v>6000000</v>
      </c>
      <c r="P61" s="29"/>
      <c r="R61" s="2"/>
      <c r="S61" s="1"/>
      <c r="T61" s="1"/>
      <c r="U61" s="1"/>
      <c r="V61" s="23"/>
      <c r="W61" s="1"/>
    </row>
    <row r="62" spans="2:23" ht="19.5" hidden="1" customHeight="1">
      <c r="B62" s="5" t="s">
        <v>124</v>
      </c>
      <c r="C62" s="5" t="s">
        <v>125</v>
      </c>
      <c r="D62" s="5"/>
      <c r="E62" s="5"/>
      <c r="F62" s="5"/>
      <c r="G62" s="6">
        <v>20</v>
      </c>
      <c r="H62" s="6">
        <v>112</v>
      </c>
      <c r="I62" s="157"/>
      <c r="J62" s="5"/>
      <c r="K62" s="5" t="s">
        <v>30</v>
      </c>
      <c r="L62" s="5"/>
      <c r="M62" s="28">
        <f t="shared" ref="M62" si="45">+M63+M64</f>
        <v>3000000</v>
      </c>
      <c r="N62" s="28">
        <f t="shared" ref="N62:O62" si="46">+N63+N64</f>
        <v>0</v>
      </c>
      <c r="O62" s="28">
        <f t="shared" si="46"/>
        <v>3000000</v>
      </c>
      <c r="P62" s="29"/>
      <c r="R62" s="2"/>
      <c r="S62" s="1"/>
      <c r="T62" s="1"/>
      <c r="U62" s="1"/>
      <c r="V62" s="23"/>
      <c r="W62" s="1"/>
    </row>
    <row r="63" spans="2:23" ht="31.5" hidden="1">
      <c r="B63" s="6" t="s">
        <v>126</v>
      </c>
      <c r="C63" s="6" t="s">
        <v>125</v>
      </c>
      <c r="D63" s="6"/>
      <c r="E63" s="6"/>
      <c r="F63" s="6"/>
      <c r="G63" s="6">
        <v>20</v>
      </c>
      <c r="H63" s="6">
        <v>112</v>
      </c>
      <c r="I63" s="6"/>
      <c r="J63" s="6"/>
      <c r="K63" s="7" t="s">
        <v>33</v>
      </c>
      <c r="L63" s="7" t="s">
        <v>56</v>
      </c>
      <c r="M63" s="29">
        <v>0</v>
      </c>
      <c r="N63" s="29"/>
      <c r="O63" s="29">
        <f>+M63+N63</f>
        <v>0</v>
      </c>
      <c r="P63" s="29"/>
      <c r="R63" s="2"/>
      <c r="S63" s="1"/>
      <c r="T63" s="1"/>
      <c r="U63" s="1"/>
      <c r="V63" s="23"/>
      <c r="W63" s="1"/>
    </row>
    <row r="64" spans="2:23" ht="15" customHeight="1">
      <c r="B64" s="6" t="s">
        <v>127</v>
      </c>
      <c r="C64" s="6" t="s">
        <v>128</v>
      </c>
      <c r="D64" s="6"/>
      <c r="E64" s="6"/>
      <c r="F64" s="6"/>
      <c r="G64" s="6"/>
      <c r="H64" s="6"/>
      <c r="I64" s="6"/>
      <c r="J64" s="6"/>
      <c r="K64" s="6"/>
      <c r="L64" s="6"/>
      <c r="M64" s="29">
        <v>3000000</v>
      </c>
      <c r="N64" s="29">
        <v>0</v>
      </c>
      <c r="O64" s="29">
        <f>+M64+N64</f>
        <v>3000000</v>
      </c>
      <c r="P64" s="29"/>
      <c r="R64" s="2"/>
      <c r="S64" s="1"/>
      <c r="T64" s="1"/>
      <c r="U64" s="1"/>
      <c r="V64" s="23"/>
      <c r="W64" s="1"/>
    </row>
    <row r="65" spans="2:23" ht="2.25" customHeight="1">
      <c r="B65" s="5" t="s">
        <v>129</v>
      </c>
      <c r="C65" s="5" t="s">
        <v>130</v>
      </c>
      <c r="D65" s="5"/>
      <c r="E65" s="5"/>
      <c r="F65" s="5"/>
      <c r="G65" s="6">
        <v>20</v>
      </c>
      <c r="H65" s="6">
        <v>112</v>
      </c>
      <c r="I65" s="5"/>
      <c r="J65" s="5"/>
      <c r="K65" s="5" t="s">
        <v>30</v>
      </c>
      <c r="L65" s="5"/>
      <c r="M65" s="28">
        <f t="shared" ref="M65" si="47">+M66</f>
        <v>3000000</v>
      </c>
      <c r="N65" s="28">
        <v>0</v>
      </c>
      <c r="O65" s="28">
        <f t="shared" ref="O65" si="48">+O66</f>
        <v>3000000</v>
      </c>
      <c r="P65" s="29"/>
      <c r="R65" s="2"/>
      <c r="S65" s="1"/>
      <c r="T65" s="1"/>
      <c r="U65" s="1"/>
      <c r="V65" s="23"/>
      <c r="W65" s="1"/>
    </row>
    <row r="66" spans="2:23" ht="18.75" customHeight="1">
      <c r="B66" s="6" t="s">
        <v>131</v>
      </c>
      <c r="C66" s="6" t="s">
        <v>130</v>
      </c>
      <c r="D66" s="6"/>
      <c r="E66" s="6"/>
      <c r="F66" s="6"/>
      <c r="G66" s="6">
        <v>20</v>
      </c>
      <c r="H66" s="6">
        <v>112</v>
      </c>
      <c r="I66" s="6"/>
      <c r="J66" s="6"/>
      <c r="K66" s="7" t="s">
        <v>33</v>
      </c>
      <c r="L66" s="7" t="s">
        <v>56</v>
      </c>
      <c r="M66" s="29">
        <v>3000000</v>
      </c>
      <c r="N66" s="29">
        <v>0</v>
      </c>
      <c r="O66" s="29">
        <f>+M66+N66</f>
        <v>3000000</v>
      </c>
      <c r="P66" s="29"/>
      <c r="R66" s="2"/>
      <c r="S66" s="1"/>
      <c r="T66" s="1"/>
      <c r="U66" s="1"/>
      <c r="V66" s="23"/>
      <c r="W66" s="1"/>
    </row>
    <row r="67" spans="2:23" ht="18" hidden="1" customHeight="1" thickBot="1">
      <c r="B67" s="5" t="s">
        <v>132</v>
      </c>
      <c r="C67" s="5" t="s">
        <v>133</v>
      </c>
      <c r="D67" s="5"/>
      <c r="E67" s="5"/>
      <c r="F67" s="5"/>
      <c r="G67" s="6">
        <v>20</v>
      </c>
      <c r="H67" s="6">
        <v>112</v>
      </c>
      <c r="I67" s="157" t="s">
        <v>134</v>
      </c>
      <c r="J67" s="5"/>
      <c r="K67" s="5"/>
      <c r="L67" s="5"/>
      <c r="M67" s="28">
        <f t="shared" ref="M67" si="49">+M68+M70</f>
        <v>15500000</v>
      </c>
      <c r="N67" s="28">
        <f t="shared" ref="N67:O67" si="50">+N68+N70</f>
        <v>0</v>
      </c>
      <c r="O67" s="28">
        <f t="shared" si="50"/>
        <v>15500000</v>
      </c>
      <c r="P67" s="29"/>
      <c r="R67" s="2"/>
      <c r="S67" s="1"/>
      <c r="T67" s="1"/>
      <c r="U67" s="1"/>
      <c r="V67" s="23"/>
      <c r="W67" s="1"/>
    </row>
    <row r="68" spans="2:23" ht="21" hidden="1" customHeight="1">
      <c r="B68" s="5" t="s">
        <v>135</v>
      </c>
      <c r="C68" s="5" t="s">
        <v>136</v>
      </c>
      <c r="D68" s="5"/>
      <c r="E68" s="5"/>
      <c r="F68" s="5"/>
      <c r="G68" s="6">
        <v>20</v>
      </c>
      <c r="H68" s="6">
        <v>112</v>
      </c>
      <c r="I68" s="157"/>
      <c r="J68" s="5"/>
      <c r="K68" s="5" t="s">
        <v>30</v>
      </c>
      <c r="L68" s="5"/>
      <c r="M68" s="28">
        <f t="shared" ref="M68" si="51">+M69</f>
        <v>15000000</v>
      </c>
      <c r="N68" s="28">
        <f t="shared" ref="N68:O68" si="52">+N69</f>
        <v>0</v>
      </c>
      <c r="O68" s="28">
        <f t="shared" si="52"/>
        <v>15000000</v>
      </c>
      <c r="P68" s="29"/>
      <c r="R68" s="2"/>
      <c r="S68" s="1"/>
      <c r="T68" s="1"/>
      <c r="U68" s="1"/>
      <c r="V68" s="23"/>
      <c r="W68" s="1"/>
    </row>
    <row r="69" spans="2:23">
      <c r="B69" s="6" t="s">
        <v>137</v>
      </c>
      <c r="C69" s="6" t="s">
        <v>136</v>
      </c>
      <c r="D69" s="6"/>
      <c r="E69" s="6"/>
      <c r="F69" s="6"/>
      <c r="G69" s="6">
        <v>20</v>
      </c>
      <c r="H69" s="6">
        <v>112</v>
      </c>
      <c r="I69" s="6"/>
      <c r="J69" s="6"/>
      <c r="K69" s="7" t="s">
        <v>33</v>
      </c>
      <c r="L69" s="7" t="s">
        <v>34</v>
      </c>
      <c r="M69" s="29">
        <v>15000000</v>
      </c>
      <c r="N69" s="29">
        <v>0</v>
      </c>
      <c r="O69" s="29">
        <f>+M69+N69</f>
        <v>15000000</v>
      </c>
      <c r="P69" s="29"/>
      <c r="R69" s="2"/>
      <c r="S69" s="1"/>
      <c r="T69" s="1"/>
      <c r="U69" s="1"/>
      <c r="V69" s="23"/>
      <c r="W69" s="1"/>
    </row>
    <row r="70" spans="2:23" ht="17.25" hidden="1" customHeight="1">
      <c r="B70" s="5" t="s">
        <v>138</v>
      </c>
      <c r="C70" s="5" t="s">
        <v>139</v>
      </c>
      <c r="D70" s="5"/>
      <c r="E70" s="5"/>
      <c r="F70" s="5"/>
      <c r="G70" s="6">
        <v>20</v>
      </c>
      <c r="H70" s="6">
        <v>112</v>
      </c>
      <c r="I70" s="5"/>
      <c r="J70" s="5"/>
      <c r="K70" s="5" t="s">
        <v>30</v>
      </c>
      <c r="L70" s="5"/>
      <c r="M70" s="28">
        <f t="shared" ref="M70" si="53">+M71</f>
        <v>500000</v>
      </c>
      <c r="N70" s="28">
        <f t="shared" ref="N70:O70" si="54">+N71</f>
        <v>0</v>
      </c>
      <c r="O70" s="28">
        <f t="shared" si="54"/>
        <v>500000</v>
      </c>
      <c r="P70" s="29"/>
      <c r="R70" s="2"/>
      <c r="S70" s="1"/>
      <c r="T70" s="1"/>
      <c r="U70" s="1"/>
      <c r="V70" s="23"/>
      <c r="W70" s="1"/>
    </row>
    <row r="71" spans="2:23" ht="19.5" customHeight="1">
      <c r="B71" s="6" t="s">
        <v>140</v>
      </c>
      <c r="C71" s="6" t="s">
        <v>141</v>
      </c>
      <c r="D71" s="6"/>
      <c r="E71" s="6"/>
      <c r="F71" s="6"/>
      <c r="G71" s="6">
        <v>20</v>
      </c>
      <c r="H71" s="6">
        <v>112</v>
      </c>
      <c r="I71" s="6"/>
      <c r="J71" s="6"/>
      <c r="K71" s="7" t="s">
        <v>33</v>
      </c>
      <c r="L71" s="7" t="s">
        <v>56</v>
      </c>
      <c r="M71" s="29">
        <v>500000</v>
      </c>
      <c r="N71" s="29">
        <v>0</v>
      </c>
      <c r="O71" s="29">
        <f>+M71+N71</f>
        <v>500000</v>
      </c>
      <c r="P71" s="29"/>
      <c r="R71" s="2"/>
      <c r="S71" s="1"/>
      <c r="T71" s="1"/>
      <c r="U71" s="1"/>
      <c r="V71" s="23"/>
      <c r="W71" s="1"/>
    </row>
    <row r="72" spans="2:23" ht="15.75" hidden="1" customHeight="1">
      <c r="B72" s="5" t="s">
        <v>142</v>
      </c>
      <c r="C72" s="5" t="s">
        <v>143</v>
      </c>
      <c r="D72" s="5"/>
      <c r="E72" s="5"/>
      <c r="F72" s="5"/>
      <c r="G72" s="6">
        <v>20</v>
      </c>
      <c r="H72" s="6">
        <v>112</v>
      </c>
      <c r="I72" s="5"/>
      <c r="J72" s="5"/>
      <c r="K72" s="5"/>
      <c r="L72" s="5"/>
      <c r="M72" s="28">
        <f t="shared" ref="M72" si="55">+M73+M75+M77+M79</f>
        <v>1600000</v>
      </c>
      <c r="N72" s="28">
        <f t="shared" ref="N72:O72" si="56">+N73+N75+N77+N79</f>
        <v>0</v>
      </c>
      <c r="O72" s="28">
        <f t="shared" si="56"/>
        <v>1600000</v>
      </c>
      <c r="P72" s="29"/>
      <c r="R72" s="2"/>
      <c r="S72" s="1"/>
      <c r="T72" s="1"/>
      <c r="U72" s="1"/>
      <c r="V72" s="23"/>
      <c r="W72" s="1"/>
    </row>
    <row r="73" spans="2:23" ht="19.5" hidden="1" customHeight="1">
      <c r="B73" s="5" t="s">
        <v>144</v>
      </c>
      <c r="C73" s="5" t="s">
        <v>145</v>
      </c>
      <c r="D73" s="5"/>
      <c r="E73" s="5"/>
      <c r="F73" s="5"/>
      <c r="G73" s="6">
        <v>20</v>
      </c>
      <c r="H73" s="6">
        <v>112</v>
      </c>
      <c r="I73" s="5"/>
      <c r="J73" s="5"/>
      <c r="K73" s="5" t="s">
        <v>30</v>
      </c>
      <c r="L73" s="5"/>
      <c r="M73" s="28">
        <f t="shared" ref="M73" si="57">+M74</f>
        <v>400000</v>
      </c>
      <c r="N73" s="28">
        <f t="shared" ref="N73:O73" si="58">+N74</f>
        <v>0</v>
      </c>
      <c r="O73" s="28">
        <f t="shared" si="58"/>
        <v>400000</v>
      </c>
      <c r="P73" s="29"/>
      <c r="R73" s="2"/>
      <c r="S73" s="1"/>
      <c r="T73" s="1"/>
      <c r="U73" s="1"/>
      <c r="V73" s="23"/>
      <c r="W73" s="1"/>
    </row>
    <row r="74" spans="2:23">
      <c r="B74" s="6" t="s">
        <v>146</v>
      </c>
      <c r="C74" s="6" t="s">
        <v>145</v>
      </c>
      <c r="D74" s="6"/>
      <c r="E74" s="6"/>
      <c r="F74" s="6"/>
      <c r="G74" s="6">
        <v>20</v>
      </c>
      <c r="H74" s="6">
        <v>112</v>
      </c>
      <c r="I74" s="6"/>
      <c r="J74" s="6"/>
      <c r="K74" s="7" t="s">
        <v>33</v>
      </c>
      <c r="L74" s="7" t="s">
        <v>34</v>
      </c>
      <c r="M74" s="29">
        <v>400000</v>
      </c>
      <c r="N74" s="29">
        <v>0</v>
      </c>
      <c r="O74" s="29">
        <f>+M74+N74</f>
        <v>400000</v>
      </c>
      <c r="P74" s="29"/>
      <c r="R74" s="2"/>
      <c r="S74" s="1"/>
      <c r="T74" s="1"/>
      <c r="U74" s="1"/>
      <c r="V74" s="23"/>
      <c r="W74" s="1"/>
    </row>
    <row r="75" spans="2:23" ht="18" hidden="1" customHeight="1">
      <c r="B75" s="5" t="s">
        <v>147</v>
      </c>
      <c r="C75" s="5" t="s">
        <v>148</v>
      </c>
      <c r="D75" s="5"/>
      <c r="E75" s="5"/>
      <c r="F75" s="5"/>
      <c r="G75" s="6">
        <v>20</v>
      </c>
      <c r="H75" s="6">
        <v>112</v>
      </c>
      <c r="I75" s="5"/>
      <c r="J75" s="5"/>
      <c r="K75" s="5" t="s">
        <v>30</v>
      </c>
      <c r="L75" s="5"/>
      <c r="M75" s="28">
        <f t="shared" ref="M75" si="59">+M76</f>
        <v>100000</v>
      </c>
      <c r="N75" s="28">
        <f t="shared" ref="N75:O75" si="60">+N76</f>
        <v>0</v>
      </c>
      <c r="O75" s="28">
        <f t="shared" si="60"/>
        <v>100000</v>
      </c>
      <c r="P75" s="29"/>
      <c r="R75" s="2"/>
      <c r="S75" s="1"/>
      <c r="T75" s="1"/>
      <c r="U75" s="1"/>
      <c r="V75" s="23"/>
      <c r="W75" s="1"/>
    </row>
    <row r="76" spans="2:23" ht="18.75" customHeight="1">
      <c r="B76" s="6" t="s">
        <v>149</v>
      </c>
      <c r="C76" s="6" t="s">
        <v>148</v>
      </c>
      <c r="D76" s="6"/>
      <c r="E76" s="6"/>
      <c r="F76" s="6"/>
      <c r="G76" s="6">
        <v>20</v>
      </c>
      <c r="H76" s="6">
        <v>112</v>
      </c>
      <c r="I76" s="6"/>
      <c r="J76" s="6"/>
      <c r="K76" s="7" t="s">
        <v>33</v>
      </c>
      <c r="L76" s="7" t="s">
        <v>56</v>
      </c>
      <c r="M76" s="29">
        <v>100000</v>
      </c>
      <c r="N76" s="29">
        <v>0</v>
      </c>
      <c r="O76" s="29">
        <f>+M76+N76</f>
        <v>100000</v>
      </c>
      <c r="P76" s="29"/>
      <c r="R76" s="2"/>
      <c r="S76" s="1"/>
      <c r="T76" s="1"/>
      <c r="U76" s="1"/>
      <c r="V76" s="23"/>
      <c r="W76" s="1"/>
    </row>
    <row r="77" spans="2:23" ht="17.25" hidden="1" customHeight="1">
      <c r="B77" s="5" t="s">
        <v>150</v>
      </c>
      <c r="C77" s="5" t="s">
        <v>151</v>
      </c>
      <c r="D77" s="5"/>
      <c r="E77" s="5"/>
      <c r="F77" s="5"/>
      <c r="G77" s="6">
        <v>20</v>
      </c>
      <c r="H77" s="6">
        <v>112</v>
      </c>
      <c r="I77" s="5"/>
      <c r="J77" s="5"/>
      <c r="K77" s="5" t="s">
        <v>30</v>
      </c>
      <c r="L77" s="5"/>
      <c r="M77" s="28">
        <f t="shared" ref="M77" si="61">+M78</f>
        <v>100000</v>
      </c>
      <c r="N77" s="28">
        <f t="shared" ref="N77:O77" si="62">+N78</f>
        <v>0</v>
      </c>
      <c r="O77" s="28">
        <f t="shared" si="62"/>
        <v>100000</v>
      </c>
      <c r="P77" s="29"/>
      <c r="R77" s="2"/>
      <c r="S77" s="1"/>
      <c r="T77" s="1"/>
      <c r="U77" s="1"/>
      <c r="V77" s="23"/>
      <c r="W77" s="1"/>
    </row>
    <row r="78" spans="2:23" ht="18" customHeight="1">
      <c r="B78" s="6" t="s">
        <v>152</v>
      </c>
      <c r="C78" s="6" t="s">
        <v>151</v>
      </c>
      <c r="D78" s="6"/>
      <c r="E78" s="6"/>
      <c r="F78" s="6"/>
      <c r="G78" s="6">
        <v>20</v>
      </c>
      <c r="H78" s="6">
        <v>112</v>
      </c>
      <c r="I78" s="6"/>
      <c r="J78" s="6"/>
      <c r="K78" s="7" t="s">
        <v>33</v>
      </c>
      <c r="L78" s="7" t="s">
        <v>56</v>
      </c>
      <c r="M78" s="29">
        <v>100000</v>
      </c>
      <c r="N78" s="29">
        <v>0</v>
      </c>
      <c r="O78" s="29">
        <f>+M78+N78</f>
        <v>100000</v>
      </c>
      <c r="P78" s="29"/>
      <c r="R78" s="2"/>
      <c r="S78" s="1"/>
      <c r="T78" s="1"/>
      <c r="U78" s="1"/>
      <c r="V78" s="23"/>
      <c r="W78" s="1"/>
    </row>
    <row r="79" spans="2:23" ht="15" hidden="1" customHeight="1">
      <c r="B79" s="5" t="s">
        <v>153</v>
      </c>
      <c r="C79" s="5" t="s">
        <v>154</v>
      </c>
      <c r="D79" s="5"/>
      <c r="E79" s="5"/>
      <c r="F79" s="5"/>
      <c r="G79" s="6">
        <v>20</v>
      </c>
      <c r="H79" s="6">
        <v>112</v>
      </c>
      <c r="I79" s="5"/>
      <c r="J79" s="5"/>
      <c r="K79" s="5" t="s">
        <v>30</v>
      </c>
      <c r="L79" s="5"/>
      <c r="M79" s="28">
        <f t="shared" ref="M79" si="63">+M80</f>
        <v>1000000</v>
      </c>
      <c r="N79" s="28">
        <f t="shared" ref="N79:O79" si="64">+N80</f>
        <v>0</v>
      </c>
      <c r="O79" s="28">
        <f t="shared" si="64"/>
        <v>1000000</v>
      </c>
      <c r="P79" s="29"/>
      <c r="R79" s="2"/>
      <c r="S79" s="1"/>
      <c r="T79" s="1"/>
      <c r="U79" s="1"/>
      <c r="V79" s="23"/>
      <c r="W79" s="1"/>
    </row>
    <row r="80" spans="2:23" ht="18" customHeight="1">
      <c r="B80" s="6" t="s">
        <v>155</v>
      </c>
      <c r="C80" s="6" t="s">
        <v>154</v>
      </c>
      <c r="D80" s="6"/>
      <c r="E80" s="6"/>
      <c r="F80" s="6"/>
      <c r="G80" s="6">
        <v>20</v>
      </c>
      <c r="H80" s="6">
        <v>112</v>
      </c>
      <c r="I80" s="6"/>
      <c r="J80" s="6"/>
      <c r="K80" s="7" t="s">
        <v>33</v>
      </c>
      <c r="L80" s="7" t="s">
        <v>56</v>
      </c>
      <c r="M80" s="29">
        <v>1000000</v>
      </c>
      <c r="N80" s="29">
        <v>0</v>
      </c>
      <c r="O80" s="29">
        <f>+M80+N80</f>
        <v>1000000</v>
      </c>
      <c r="P80" s="29"/>
      <c r="R80" s="2"/>
      <c r="S80" s="1"/>
      <c r="T80" s="1"/>
      <c r="U80" s="1"/>
      <c r="V80" s="23"/>
      <c r="W80" s="1"/>
    </row>
    <row r="81" spans="1:23" ht="15.75" hidden="1" customHeight="1">
      <c r="B81" s="5" t="s">
        <v>156</v>
      </c>
      <c r="C81" s="5" t="s">
        <v>157</v>
      </c>
      <c r="D81" s="5"/>
      <c r="E81" s="5"/>
      <c r="F81" s="5"/>
      <c r="G81" s="6">
        <v>20</v>
      </c>
      <c r="H81" s="6">
        <v>112</v>
      </c>
      <c r="I81" s="5"/>
      <c r="J81" s="5"/>
      <c r="K81" s="5"/>
      <c r="L81" s="5"/>
      <c r="M81" s="28">
        <f t="shared" ref="M81" si="65">+M82+M85+M87+M89</f>
        <v>22600000</v>
      </c>
      <c r="N81" s="28">
        <f>+N82+N85+N87+N89</f>
        <v>0</v>
      </c>
      <c r="O81" s="28">
        <f t="shared" ref="O81" si="66">+O82+O85+O87+O89</f>
        <v>22600000</v>
      </c>
      <c r="P81" s="29"/>
      <c r="R81" s="2"/>
      <c r="S81" s="1"/>
      <c r="T81" s="1"/>
      <c r="U81" s="1"/>
      <c r="V81" s="23"/>
      <c r="W81" s="1"/>
    </row>
    <row r="82" spans="1:23" ht="19.5" hidden="1" customHeight="1">
      <c r="B82" s="5" t="s">
        <v>158</v>
      </c>
      <c r="C82" s="5" t="s">
        <v>159</v>
      </c>
      <c r="D82" s="5"/>
      <c r="E82" s="5"/>
      <c r="F82" s="5"/>
      <c r="G82" s="6">
        <v>20</v>
      </c>
      <c r="H82" s="6">
        <v>112</v>
      </c>
      <c r="I82" s="5"/>
      <c r="J82" s="5"/>
      <c r="K82" s="5" t="s">
        <v>30</v>
      </c>
      <c r="L82" s="5"/>
      <c r="M82" s="28">
        <f t="shared" ref="M82" si="67">+M83+M84</f>
        <v>12500000</v>
      </c>
      <c r="N82" s="28">
        <f t="shared" ref="N82:O82" si="68">+N83+N84</f>
        <v>0</v>
      </c>
      <c r="O82" s="28">
        <f t="shared" si="68"/>
        <v>12500000</v>
      </c>
      <c r="P82" s="29"/>
      <c r="R82" s="2"/>
      <c r="S82" s="1"/>
      <c r="T82" s="1"/>
      <c r="U82" s="1"/>
      <c r="V82" s="23"/>
      <c r="W82" s="1"/>
    </row>
    <row r="83" spans="1:23">
      <c r="B83" s="6" t="s">
        <v>160</v>
      </c>
      <c r="C83" s="6" t="s">
        <v>159</v>
      </c>
      <c r="D83" s="6"/>
      <c r="E83" s="6"/>
      <c r="F83" s="6"/>
      <c r="G83" s="6">
        <v>20</v>
      </c>
      <c r="H83" s="6">
        <v>112</v>
      </c>
      <c r="I83" s="6"/>
      <c r="J83" s="6"/>
      <c r="K83" s="7" t="s">
        <v>33</v>
      </c>
      <c r="L83" s="7" t="s">
        <v>34</v>
      </c>
      <c r="M83" s="29">
        <v>9500000</v>
      </c>
      <c r="N83" s="29">
        <v>0</v>
      </c>
      <c r="O83" s="29">
        <f>+M83+N83</f>
        <v>9500000</v>
      </c>
      <c r="P83" s="29"/>
      <c r="R83" s="2"/>
      <c r="S83" s="1"/>
      <c r="T83" s="1"/>
      <c r="U83" s="1"/>
      <c r="V83" s="23"/>
      <c r="W83" s="1"/>
    </row>
    <row r="84" spans="1:23" ht="16.5" customHeight="1">
      <c r="A84" s="3"/>
      <c r="B84" s="6" t="s">
        <v>161</v>
      </c>
      <c r="C84" s="6" t="s">
        <v>162</v>
      </c>
      <c r="D84" s="6"/>
      <c r="E84" s="6"/>
      <c r="F84" s="6"/>
      <c r="G84" s="6"/>
      <c r="H84" s="6"/>
      <c r="I84" s="6"/>
      <c r="J84" s="6"/>
      <c r="K84" s="18"/>
      <c r="L84" s="18"/>
      <c r="M84" s="29">
        <v>3000000</v>
      </c>
      <c r="N84" s="29">
        <v>0</v>
      </c>
      <c r="O84" s="29">
        <f>+M84+N84</f>
        <v>3000000</v>
      </c>
      <c r="P84" s="29"/>
      <c r="R84" s="2"/>
      <c r="V84" s="23"/>
      <c r="W84" s="1"/>
    </row>
    <row r="85" spans="1:23" ht="30" hidden="1">
      <c r="B85" s="5" t="s">
        <v>163</v>
      </c>
      <c r="C85" s="5" t="s">
        <v>164</v>
      </c>
      <c r="D85" s="5"/>
      <c r="E85" s="5"/>
      <c r="F85" s="5"/>
      <c r="G85" s="6">
        <v>20</v>
      </c>
      <c r="H85" s="6">
        <v>112</v>
      </c>
      <c r="I85" s="5"/>
      <c r="J85" s="5"/>
      <c r="K85" s="5" t="s">
        <v>30</v>
      </c>
      <c r="L85" s="5"/>
      <c r="M85" s="28">
        <f t="shared" ref="M85" si="69">+M86</f>
        <v>1000000</v>
      </c>
      <c r="N85" s="28">
        <f t="shared" ref="N85:O85" si="70">+N86</f>
        <v>0</v>
      </c>
      <c r="O85" s="28">
        <f t="shared" si="70"/>
        <v>1000000</v>
      </c>
      <c r="P85" s="29"/>
      <c r="R85" s="2"/>
      <c r="V85" s="23"/>
      <c r="W85" s="1"/>
    </row>
    <row r="86" spans="1:23" s="3" customFormat="1" ht="19.5" customHeight="1">
      <c r="A86" s="1"/>
      <c r="B86" s="6" t="s">
        <v>165</v>
      </c>
      <c r="C86" s="6" t="s">
        <v>164</v>
      </c>
      <c r="D86" s="6"/>
      <c r="E86" s="6"/>
      <c r="F86" s="6"/>
      <c r="G86" s="6">
        <v>20</v>
      </c>
      <c r="H86" s="6">
        <v>112</v>
      </c>
      <c r="I86" s="6"/>
      <c r="J86" s="6"/>
      <c r="K86" s="7" t="s">
        <v>33</v>
      </c>
      <c r="L86" s="7" t="s">
        <v>56</v>
      </c>
      <c r="M86" s="29">
        <v>1000000</v>
      </c>
      <c r="N86" s="29">
        <v>0</v>
      </c>
      <c r="O86" s="29">
        <f>+M86+N86</f>
        <v>1000000</v>
      </c>
      <c r="P86" s="29"/>
      <c r="R86" s="34"/>
      <c r="V86" s="24"/>
    </row>
    <row r="87" spans="1:23" ht="16.5" hidden="1" customHeight="1">
      <c r="B87" s="5" t="s">
        <v>166</v>
      </c>
      <c r="C87" s="5" t="s">
        <v>167</v>
      </c>
      <c r="D87" s="5"/>
      <c r="E87" s="5"/>
      <c r="F87" s="5"/>
      <c r="G87" s="6">
        <v>20</v>
      </c>
      <c r="H87" s="6">
        <v>112</v>
      </c>
      <c r="I87" s="5"/>
      <c r="J87" s="5"/>
      <c r="K87" s="5" t="s">
        <v>30</v>
      </c>
      <c r="L87" s="5"/>
      <c r="M87" s="28">
        <f t="shared" ref="M87" si="71">+M88</f>
        <v>100000</v>
      </c>
      <c r="N87" s="28">
        <f t="shared" ref="N87:O87" si="72">+N88</f>
        <v>0</v>
      </c>
      <c r="O87" s="28">
        <f t="shared" si="72"/>
        <v>100000</v>
      </c>
      <c r="P87" s="29"/>
      <c r="R87" s="2"/>
      <c r="S87" s="1"/>
      <c r="T87" s="1"/>
      <c r="U87" s="1"/>
      <c r="V87" s="23"/>
      <c r="W87" s="1"/>
    </row>
    <row r="88" spans="1:23" ht="19.5" customHeight="1">
      <c r="B88" s="6" t="s">
        <v>168</v>
      </c>
      <c r="C88" s="6" t="s">
        <v>169</v>
      </c>
      <c r="D88" s="6"/>
      <c r="E88" s="6"/>
      <c r="F88" s="6"/>
      <c r="G88" s="6">
        <v>20</v>
      </c>
      <c r="H88" s="6">
        <v>112</v>
      </c>
      <c r="I88" s="6"/>
      <c r="J88" s="6"/>
      <c r="K88" s="7" t="s">
        <v>33</v>
      </c>
      <c r="L88" s="7" t="s">
        <v>34</v>
      </c>
      <c r="M88" s="29">
        <v>100000</v>
      </c>
      <c r="N88" s="29">
        <v>0</v>
      </c>
      <c r="O88" s="29">
        <f>+M88+N88</f>
        <v>100000</v>
      </c>
      <c r="P88" s="29"/>
      <c r="R88" s="2"/>
      <c r="S88" s="1"/>
      <c r="T88" s="1"/>
      <c r="U88" s="1"/>
      <c r="V88" s="23"/>
      <c r="W88" s="1"/>
    </row>
    <row r="89" spans="1:23" ht="16.5" hidden="1" customHeight="1">
      <c r="A89" s="17"/>
      <c r="B89" s="5" t="s">
        <v>170</v>
      </c>
      <c r="C89" s="5" t="s">
        <v>171</v>
      </c>
      <c r="D89" s="5"/>
      <c r="E89" s="5"/>
      <c r="F89" s="5"/>
      <c r="G89" s="5"/>
      <c r="H89" s="5"/>
      <c r="I89" s="5"/>
      <c r="J89" s="5"/>
      <c r="K89" s="16"/>
      <c r="L89" s="16"/>
      <c r="M89" s="28">
        <f t="shared" ref="M89" si="73">+M90</f>
        <v>9000000</v>
      </c>
      <c r="N89" s="28">
        <f t="shared" ref="N89:O89" si="74">+N90</f>
        <v>0</v>
      </c>
      <c r="O89" s="28">
        <f t="shared" si="74"/>
        <v>9000000</v>
      </c>
      <c r="P89" s="29"/>
      <c r="R89" s="2"/>
      <c r="S89" s="1"/>
      <c r="T89" s="1"/>
      <c r="U89" s="1"/>
      <c r="V89" s="23"/>
      <c r="W89" s="1"/>
    </row>
    <row r="90" spans="1:23" ht="19.5" customHeight="1">
      <c r="B90" s="6" t="s">
        <v>172</v>
      </c>
      <c r="C90" s="6" t="s">
        <v>173</v>
      </c>
      <c r="D90" s="6"/>
      <c r="E90" s="6"/>
      <c r="F90" s="6"/>
      <c r="G90" s="6"/>
      <c r="H90" s="6"/>
      <c r="I90" s="6"/>
      <c r="J90" s="6"/>
      <c r="K90" s="7"/>
      <c r="L90" s="7"/>
      <c r="M90" s="29">
        <v>9000000</v>
      </c>
      <c r="N90" s="29">
        <v>0</v>
      </c>
      <c r="O90" s="29">
        <f>+M90+N90</f>
        <v>9000000</v>
      </c>
      <c r="P90" s="29"/>
      <c r="R90" s="35"/>
      <c r="S90" s="17"/>
      <c r="T90" s="17"/>
      <c r="U90" s="17"/>
      <c r="V90" s="25"/>
      <c r="W90" s="17"/>
    </row>
    <row r="91" spans="1:23" s="17" customFormat="1" ht="17.25" hidden="1" customHeight="1">
      <c r="A91" s="1"/>
      <c r="B91" s="5" t="s">
        <v>174</v>
      </c>
      <c r="C91" s="5" t="s">
        <v>175</v>
      </c>
      <c r="D91" s="5"/>
      <c r="E91" s="5"/>
      <c r="F91" s="5"/>
      <c r="G91" s="6">
        <v>20</v>
      </c>
      <c r="H91" s="6">
        <v>112</v>
      </c>
      <c r="I91" s="5"/>
      <c r="J91" s="5"/>
      <c r="K91" s="5"/>
      <c r="L91" s="5"/>
      <c r="M91" s="28">
        <f t="shared" ref="M91" si="75">+M92+M94</f>
        <v>29000000</v>
      </c>
      <c r="N91" s="28">
        <f t="shared" ref="N91:O91" si="76">+N92+N94</f>
        <v>2000000</v>
      </c>
      <c r="O91" s="28">
        <f t="shared" si="76"/>
        <v>31000000</v>
      </c>
      <c r="P91" s="29"/>
      <c r="R91" s="2"/>
      <c r="S91" s="1"/>
      <c r="T91" s="1"/>
      <c r="U91" s="1"/>
      <c r="V91" s="23"/>
      <c r="W91" s="1"/>
    </row>
    <row r="92" spans="1:23" ht="18" hidden="1" customHeight="1">
      <c r="B92" s="5" t="s">
        <v>176</v>
      </c>
      <c r="C92" s="5" t="s">
        <v>177</v>
      </c>
      <c r="D92" s="5"/>
      <c r="E92" s="5"/>
      <c r="F92" s="5"/>
      <c r="G92" s="6">
        <v>20</v>
      </c>
      <c r="H92" s="6">
        <v>112</v>
      </c>
      <c r="I92" s="5"/>
      <c r="J92" s="5"/>
      <c r="K92" s="5" t="s">
        <v>30</v>
      </c>
      <c r="L92" s="5"/>
      <c r="M92" s="28">
        <f t="shared" ref="M92" si="77">+M93</f>
        <v>13000000</v>
      </c>
      <c r="N92" s="28">
        <f t="shared" ref="N92:O92" si="78">+N93</f>
        <v>2000000</v>
      </c>
      <c r="O92" s="28">
        <f t="shared" si="78"/>
        <v>15000000</v>
      </c>
      <c r="P92" s="29"/>
      <c r="R92" s="41"/>
      <c r="S92" s="1"/>
      <c r="T92" s="1"/>
      <c r="U92" s="1"/>
      <c r="V92" s="23"/>
      <c r="W92" s="1"/>
    </row>
    <row r="93" spans="1:23" ht="17.25" customHeight="1">
      <c r="B93" s="6" t="s">
        <v>178</v>
      </c>
      <c r="C93" s="6" t="s">
        <v>177</v>
      </c>
      <c r="D93" s="6"/>
      <c r="E93" s="6"/>
      <c r="F93" s="6"/>
      <c r="G93" s="6">
        <v>20</v>
      </c>
      <c r="H93" s="6">
        <v>112</v>
      </c>
      <c r="I93" s="6"/>
      <c r="J93" s="6"/>
      <c r="K93" s="7" t="s">
        <v>33</v>
      </c>
      <c r="L93" s="7" t="s">
        <v>56</v>
      </c>
      <c r="M93" s="29">
        <v>13000000</v>
      </c>
      <c r="N93" s="29">
        <v>2000000</v>
      </c>
      <c r="O93" s="29">
        <f>+M93+N93</f>
        <v>15000000</v>
      </c>
      <c r="P93" s="29"/>
      <c r="R93" s="2"/>
      <c r="S93" s="1"/>
      <c r="T93" s="1"/>
      <c r="U93" s="1"/>
      <c r="V93" s="23"/>
      <c r="W93" s="1"/>
    </row>
    <row r="94" spans="1:23" ht="16.5" hidden="1" customHeight="1">
      <c r="B94" s="5" t="s">
        <v>179</v>
      </c>
      <c r="C94" s="5" t="s">
        <v>180</v>
      </c>
      <c r="D94" s="5"/>
      <c r="E94" s="5"/>
      <c r="F94" s="5"/>
      <c r="G94" s="6">
        <v>20</v>
      </c>
      <c r="H94" s="6">
        <v>112</v>
      </c>
      <c r="I94" s="5"/>
      <c r="J94" s="5"/>
      <c r="K94" s="5" t="s">
        <v>30</v>
      </c>
      <c r="L94" s="5"/>
      <c r="M94" s="28">
        <f t="shared" ref="M94" si="79">+M95</f>
        <v>16000000</v>
      </c>
      <c r="N94" s="28">
        <f t="shared" ref="N94:O94" si="80">+N95</f>
        <v>0</v>
      </c>
      <c r="O94" s="28">
        <f t="shared" si="80"/>
        <v>16000000</v>
      </c>
      <c r="P94" s="29"/>
      <c r="R94" s="2"/>
      <c r="S94" s="1"/>
      <c r="T94" s="1"/>
      <c r="U94" s="1"/>
      <c r="V94" s="23"/>
      <c r="W94" s="1"/>
    </row>
    <row r="95" spans="1:23" ht="18.75" customHeight="1">
      <c r="B95" s="6" t="s">
        <v>181</v>
      </c>
      <c r="C95" s="6" t="s">
        <v>180</v>
      </c>
      <c r="D95" s="6"/>
      <c r="E95" s="6"/>
      <c r="F95" s="6"/>
      <c r="G95" s="6">
        <v>20</v>
      </c>
      <c r="H95" s="6">
        <v>112</v>
      </c>
      <c r="I95" s="6"/>
      <c r="J95" s="6"/>
      <c r="K95" s="7" t="s">
        <v>33</v>
      </c>
      <c r="L95" s="7" t="s">
        <v>34</v>
      </c>
      <c r="M95" s="29">
        <v>16000000</v>
      </c>
      <c r="N95" s="29"/>
      <c r="O95" s="29">
        <f>+M95+N95</f>
        <v>16000000</v>
      </c>
      <c r="P95" s="29"/>
      <c r="R95" s="2"/>
      <c r="S95" s="1"/>
      <c r="T95" s="1"/>
      <c r="U95" s="1"/>
      <c r="V95" s="23"/>
      <c r="W95" s="1"/>
    </row>
    <row r="96" spans="1:23" ht="17.25" hidden="1" customHeight="1">
      <c r="B96" s="5" t="s">
        <v>182</v>
      </c>
      <c r="C96" s="8" t="s">
        <v>183</v>
      </c>
      <c r="D96" s="5"/>
      <c r="E96" s="5"/>
      <c r="F96" s="5"/>
      <c r="G96" s="6">
        <v>20</v>
      </c>
      <c r="H96" s="6">
        <v>112</v>
      </c>
      <c r="I96" s="5"/>
      <c r="J96" s="5"/>
      <c r="K96" s="5"/>
      <c r="L96" s="5"/>
      <c r="M96" s="28">
        <f t="shared" ref="M96" si="81">+M97+M104</f>
        <v>41400000</v>
      </c>
      <c r="N96" s="28">
        <f t="shared" ref="N96:O96" si="82">+N97+N104</f>
        <v>14000000</v>
      </c>
      <c r="O96" s="28">
        <f t="shared" si="82"/>
        <v>55400000</v>
      </c>
      <c r="P96" s="29"/>
      <c r="R96" s="2"/>
      <c r="S96" s="1"/>
      <c r="T96" s="1"/>
      <c r="U96" s="1"/>
      <c r="V96" s="23"/>
      <c r="W96" s="1"/>
    </row>
    <row r="97" spans="2:23" ht="30" hidden="1">
      <c r="B97" s="5" t="s">
        <v>184</v>
      </c>
      <c r="C97" s="5" t="s">
        <v>185</v>
      </c>
      <c r="D97" s="5"/>
      <c r="E97" s="5"/>
      <c r="F97" s="5"/>
      <c r="G97" s="6">
        <v>20</v>
      </c>
      <c r="H97" s="6">
        <v>112</v>
      </c>
      <c r="I97" s="5"/>
      <c r="J97" s="5"/>
      <c r="K97" s="5" t="s">
        <v>30</v>
      </c>
      <c r="L97" s="5"/>
      <c r="M97" s="28">
        <f t="shared" ref="M97" si="83">+SUM(M98:M103)</f>
        <v>3200000</v>
      </c>
      <c r="N97" s="28">
        <f t="shared" ref="N97:O97" si="84">+SUM(N98:N103)</f>
        <v>30200000</v>
      </c>
      <c r="O97" s="28">
        <f t="shared" si="84"/>
        <v>33400000</v>
      </c>
      <c r="P97" s="29"/>
      <c r="R97" s="2"/>
      <c r="S97" s="1"/>
      <c r="T97" s="1"/>
      <c r="U97" s="1"/>
      <c r="V97" s="23"/>
      <c r="W97" s="1"/>
    </row>
    <row r="98" spans="2:23" ht="18.75" customHeight="1">
      <c r="B98" s="6" t="s">
        <v>186</v>
      </c>
      <c r="C98" s="6" t="s">
        <v>187</v>
      </c>
      <c r="D98" s="6"/>
      <c r="E98" s="6"/>
      <c r="F98" s="6"/>
      <c r="G98" s="6">
        <v>20</v>
      </c>
      <c r="H98" s="6">
        <v>112</v>
      </c>
      <c r="I98" s="6"/>
      <c r="J98" s="6"/>
      <c r="K98" s="7" t="s">
        <v>33</v>
      </c>
      <c r="L98" s="7" t="s">
        <v>56</v>
      </c>
      <c r="M98" s="29">
        <v>2000000</v>
      </c>
      <c r="N98" s="29">
        <v>1000000</v>
      </c>
      <c r="O98" s="29">
        <f>+M98+N98</f>
        <v>3000000</v>
      </c>
      <c r="P98" s="29"/>
      <c r="R98" s="2"/>
      <c r="S98" s="1"/>
      <c r="T98" s="1"/>
      <c r="U98" s="1"/>
      <c r="V98" s="23"/>
      <c r="W98" s="1"/>
    </row>
    <row r="99" spans="2:23" ht="17.25" customHeight="1">
      <c r="B99" s="6" t="s">
        <v>188</v>
      </c>
      <c r="C99" s="6" t="s">
        <v>189</v>
      </c>
      <c r="D99" s="6"/>
      <c r="E99" s="6"/>
      <c r="F99" s="6"/>
      <c r="G99" s="6">
        <v>20</v>
      </c>
      <c r="H99" s="6">
        <v>112</v>
      </c>
      <c r="I99" s="6"/>
      <c r="J99" s="6"/>
      <c r="K99" s="7" t="s">
        <v>33</v>
      </c>
      <c r="L99" s="7" t="s">
        <v>56</v>
      </c>
      <c r="M99" s="29">
        <v>600000</v>
      </c>
      <c r="N99" s="29">
        <v>1400000</v>
      </c>
      <c r="O99" s="29">
        <f t="shared" ref="O99:O103" si="85">+M99+N99</f>
        <v>2000000</v>
      </c>
      <c r="P99" s="29"/>
      <c r="R99" s="2"/>
      <c r="S99" s="1"/>
      <c r="T99" s="1"/>
      <c r="U99" s="1"/>
      <c r="V99" s="23"/>
      <c r="W99" s="1"/>
    </row>
    <row r="100" spans="2:23" ht="20.25" customHeight="1">
      <c r="B100" s="6" t="s">
        <v>190</v>
      </c>
      <c r="C100" s="6" t="s">
        <v>191</v>
      </c>
      <c r="D100" s="6"/>
      <c r="E100" s="6"/>
      <c r="F100" s="6"/>
      <c r="G100" s="6">
        <v>20</v>
      </c>
      <c r="H100" s="6">
        <v>112</v>
      </c>
      <c r="I100" s="6"/>
      <c r="J100" s="6"/>
      <c r="K100" s="7" t="s">
        <v>33</v>
      </c>
      <c r="L100" s="7" t="s">
        <v>56</v>
      </c>
      <c r="M100" s="29">
        <v>100000</v>
      </c>
      <c r="N100" s="29">
        <v>1900000</v>
      </c>
      <c r="O100" s="29">
        <f t="shared" si="85"/>
        <v>2000000</v>
      </c>
      <c r="P100" s="29"/>
      <c r="R100" s="2"/>
      <c r="S100" s="1"/>
      <c r="T100" s="1"/>
      <c r="U100" s="1"/>
      <c r="V100" s="23"/>
      <c r="W100" s="1"/>
    </row>
    <row r="101" spans="2:23" ht="16.5" customHeight="1">
      <c r="B101" s="6" t="s">
        <v>192</v>
      </c>
      <c r="C101" s="6" t="s">
        <v>193</v>
      </c>
      <c r="D101" s="6"/>
      <c r="E101" s="6"/>
      <c r="F101" s="6"/>
      <c r="G101" s="6">
        <v>20</v>
      </c>
      <c r="H101" s="6">
        <v>112</v>
      </c>
      <c r="I101" s="6"/>
      <c r="J101" s="6"/>
      <c r="K101" s="7" t="s">
        <v>33</v>
      </c>
      <c r="L101" s="7" t="s">
        <v>56</v>
      </c>
      <c r="M101" s="29">
        <v>100000</v>
      </c>
      <c r="N101" s="29">
        <v>0</v>
      </c>
      <c r="O101" s="29">
        <f t="shared" si="85"/>
        <v>100000</v>
      </c>
      <c r="P101" s="29"/>
      <c r="R101" s="2"/>
      <c r="S101" s="1"/>
      <c r="T101" s="1"/>
      <c r="U101" s="1"/>
      <c r="V101" s="23"/>
      <c r="W101" s="1"/>
    </row>
    <row r="102" spans="2:23" ht="18" customHeight="1">
      <c r="B102" s="6" t="s">
        <v>194</v>
      </c>
      <c r="C102" s="6" t="s">
        <v>195</v>
      </c>
      <c r="D102" s="6"/>
      <c r="E102" s="6"/>
      <c r="F102" s="6"/>
      <c r="G102" s="6">
        <v>20</v>
      </c>
      <c r="H102" s="6">
        <v>112</v>
      </c>
      <c r="I102" s="6"/>
      <c r="J102" s="6"/>
      <c r="K102" s="7" t="s">
        <v>33</v>
      </c>
      <c r="L102" s="7" t="s">
        <v>56</v>
      </c>
      <c r="M102" s="29">
        <v>100000</v>
      </c>
      <c r="N102" s="29">
        <v>25900000</v>
      </c>
      <c r="O102" s="29">
        <f t="shared" si="85"/>
        <v>26000000</v>
      </c>
      <c r="P102" s="29"/>
      <c r="R102" s="2"/>
      <c r="S102" s="1"/>
      <c r="T102" s="1"/>
      <c r="U102" s="1"/>
      <c r="V102" s="23"/>
      <c r="W102" s="1"/>
    </row>
    <row r="103" spans="2:23" ht="17.25" customHeight="1">
      <c r="B103" s="6" t="s">
        <v>196</v>
      </c>
      <c r="C103" s="6" t="s">
        <v>197</v>
      </c>
      <c r="D103" s="6"/>
      <c r="E103" s="6"/>
      <c r="F103" s="6"/>
      <c r="G103" s="6">
        <v>20</v>
      </c>
      <c r="H103" s="6">
        <v>112</v>
      </c>
      <c r="I103" s="6"/>
      <c r="J103" s="6"/>
      <c r="K103" s="7" t="s">
        <v>33</v>
      </c>
      <c r="L103" s="7" t="s">
        <v>56</v>
      </c>
      <c r="M103" s="29">
        <v>300000</v>
      </c>
      <c r="N103" s="29">
        <v>0</v>
      </c>
      <c r="O103" s="29">
        <f t="shared" si="85"/>
        <v>300000</v>
      </c>
      <c r="P103" s="29"/>
      <c r="R103" s="2"/>
      <c r="S103" s="1"/>
      <c r="T103" s="1"/>
      <c r="U103" s="1"/>
      <c r="V103" s="23"/>
      <c r="W103" s="1"/>
    </row>
    <row r="104" spans="2:23" ht="19.5" hidden="1" customHeight="1">
      <c r="B104" s="5" t="s">
        <v>198</v>
      </c>
      <c r="C104" s="5" t="s">
        <v>199</v>
      </c>
      <c r="D104" s="5"/>
      <c r="E104" s="5"/>
      <c r="F104" s="5"/>
      <c r="G104" s="6">
        <v>20</v>
      </c>
      <c r="H104" s="6">
        <v>112</v>
      </c>
      <c r="I104" s="5"/>
      <c r="J104" s="5"/>
      <c r="K104" s="5" t="s">
        <v>30</v>
      </c>
      <c r="L104" s="5"/>
      <c r="M104" s="28">
        <f t="shared" ref="M104" si="86">+SUM(M105:M109)</f>
        <v>38200000</v>
      </c>
      <c r="N104" s="28">
        <f t="shared" ref="N104:O104" si="87">+SUM(N105:N109)</f>
        <v>-16200000</v>
      </c>
      <c r="O104" s="28">
        <f t="shared" si="87"/>
        <v>22000000</v>
      </c>
      <c r="P104" s="29"/>
      <c r="R104" s="2"/>
      <c r="S104" s="1"/>
      <c r="T104" s="1"/>
      <c r="U104" s="1"/>
      <c r="V104" s="23"/>
      <c r="W104" s="1"/>
    </row>
    <row r="105" spans="2:23" ht="17.25" customHeight="1">
      <c r="B105" s="6" t="s">
        <v>200</v>
      </c>
      <c r="C105" s="6" t="s">
        <v>201</v>
      </c>
      <c r="D105" s="6"/>
      <c r="E105" s="6"/>
      <c r="F105" s="6"/>
      <c r="G105" s="6">
        <v>20</v>
      </c>
      <c r="H105" s="6">
        <v>112</v>
      </c>
      <c r="I105" s="6"/>
      <c r="J105" s="6"/>
      <c r="K105" s="7" t="s">
        <v>33</v>
      </c>
      <c r="L105" s="7" t="s">
        <v>56</v>
      </c>
      <c r="M105" s="29">
        <v>100000</v>
      </c>
      <c r="N105" s="29">
        <v>0</v>
      </c>
      <c r="O105" s="29">
        <f>+M105+N105</f>
        <v>100000</v>
      </c>
      <c r="P105" s="29"/>
      <c r="R105" s="2"/>
      <c r="S105" s="1"/>
      <c r="T105" s="1"/>
      <c r="U105" s="1"/>
      <c r="V105" s="23"/>
      <c r="W105" s="1"/>
    </row>
    <row r="106" spans="2:23" ht="18" customHeight="1">
      <c r="B106" s="6" t="s">
        <v>202</v>
      </c>
      <c r="C106" s="6" t="s">
        <v>203</v>
      </c>
      <c r="D106" s="6"/>
      <c r="E106" s="6"/>
      <c r="F106" s="6"/>
      <c r="G106" s="6">
        <v>20</v>
      </c>
      <c r="H106" s="6">
        <v>112</v>
      </c>
      <c r="I106" s="6"/>
      <c r="J106" s="6"/>
      <c r="K106" s="7" t="s">
        <v>33</v>
      </c>
      <c r="L106" s="7" t="s">
        <v>56</v>
      </c>
      <c r="M106" s="29">
        <v>300000</v>
      </c>
      <c r="N106" s="29">
        <v>0</v>
      </c>
      <c r="O106" s="29">
        <f t="shared" ref="O106:O108" si="88">+M106+N106</f>
        <v>300000</v>
      </c>
      <c r="P106" s="29"/>
      <c r="R106" s="2"/>
      <c r="S106" s="1"/>
      <c r="T106" s="1"/>
      <c r="U106" s="1"/>
      <c r="V106" s="23"/>
      <c r="W106" s="1"/>
    </row>
    <row r="107" spans="2:23" ht="18" customHeight="1">
      <c r="B107" s="6" t="s">
        <v>204</v>
      </c>
      <c r="C107" s="6" t="s">
        <v>205</v>
      </c>
      <c r="D107" s="6"/>
      <c r="E107" s="6"/>
      <c r="F107" s="6"/>
      <c r="G107" s="6">
        <v>20</v>
      </c>
      <c r="H107" s="6">
        <v>112</v>
      </c>
      <c r="I107" s="6"/>
      <c r="J107" s="6"/>
      <c r="K107" s="7" t="s">
        <v>33</v>
      </c>
      <c r="L107" s="7" t="s">
        <v>56</v>
      </c>
      <c r="M107" s="29">
        <v>100000</v>
      </c>
      <c r="N107" s="29">
        <v>0</v>
      </c>
      <c r="O107" s="29">
        <f t="shared" si="88"/>
        <v>100000</v>
      </c>
      <c r="P107" s="29"/>
      <c r="R107" s="2"/>
      <c r="S107" s="1"/>
      <c r="T107" s="1"/>
      <c r="U107" s="1"/>
      <c r="V107" s="23"/>
      <c r="W107" s="1"/>
    </row>
    <row r="108" spans="2:23" ht="15.75" customHeight="1">
      <c r="B108" s="6" t="s">
        <v>206</v>
      </c>
      <c r="C108" s="6" t="s">
        <v>207</v>
      </c>
      <c r="D108" s="6"/>
      <c r="E108" s="6"/>
      <c r="F108" s="6"/>
      <c r="G108" s="6">
        <v>20</v>
      </c>
      <c r="H108" s="6">
        <v>112</v>
      </c>
      <c r="I108" s="6"/>
      <c r="J108" s="6"/>
      <c r="K108" s="7" t="s">
        <v>33</v>
      </c>
      <c r="L108" s="7" t="s">
        <v>56</v>
      </c>
      <c r="M108" s="29">
        <v>36200000</v>
      </c>
      <c r="N108" s="29">
        <v>-16200000</v>
      </c>
      <c r="O108" s="29">
        <f t="shared" si="88"/>
        <v>20000000</v>
      </c>
      <c r="P108" s="29"/>
      <c r="R108" s="2"/>
      <c r="S108" s="1"/>
      <c r="T108" s="1"/>
      <c r="U108" s="1"/>
      <c r="V108" s="23"/>
      <c r="W108" s="1"/>
    </row>
    <row r="109" spans="2:23" ht="15.75" customHeight="1">
      <c r="B109" s="6" t="s">
        <v>208</v>
      </c>
      <c r="C109" s="6" t="s">
        <v>209</v>
      </c>
      <c r="D109" s="6"/>
      <c r="E109" s="6"/>
      <c r="F109" s="6"/>
      <c r="G109" s="6"/>
      <c r="H109" s="6"/>
      <c r="I109" s="6"/>
      <c r="J109" s="6"/>
      <c r="K109" s="7"/>
      <c r="L109" s="7"/>
      <c r="M109" s="29">
        <v>1500000</v>
      </c>
      <c r="N109" s="29">
        <v>0</v>
      </c>
      <c r="O109" s="29">
        <f>+M109+N109</f>
        <v>1500000</v>
      </c>
      <c r="P109" s="29"/>
      <c r="R109" s="2"/>
      <c r="S109" s="1"/>
      <c r="T109" s="1"/>
      <c r="U109" s="1"/>
      <c r="V109" s="23"/>
      <c r="W109" s="1"/>
    </row>
    <row r="110" spans="2:23" ht="24" hidden="1" customHeight="1">
      <c r="B110" s="5" t="s">
        <v>210</v>
      </c>
      <c r="C110" s="5" t="s">
        <v>211</v>
      </c>
      <c r="D110" s="5"/>
      <c r="E110" s="5"/>
      <c r="F110" s="5"/>
      <c r="G110" s="6">
        <v>20</v>
      </c>
      <c r="H110" s="6">
        <v>112</v>
      </c>
      <c r="I110" s="5"/>
      <c r="J110" s="5"/>
      <c r="K110" s="5"/>
      <c r="L110" s="5"/>
      <c r="M110" s="28">
        <f>+M111+M113+M115+M118+M121+M128</f>
        <v>31721074</v>
      </c>
      <c r="N110" s="28">
        <f t="shared" ref="N110:O110" si="89">+N111++N113+N115+N118+N121+N128</f>
        <v>2500000</v>
      </c>
      <c r="O110" s="28">
        <f t="shared" si="89"/>
        <v>34221074</v>
      </c>
      <c r="P110" s="29"/>
      <c r="R110" s="2"/>
      <c r="S110" s="1"/>
      <c r="T110" s="1"/>
      <c r="U110" s="1"/>
      <c r="V110" s="23"/>
      <c r="W110" s="1"/>
    </row>
    <row r="111" spans="2:23" ht="18.75" hidden="1" customHeight="1">
      <c r="B111" s="5" t="s">
        <v>212</v>
      </c>
      <c r="C111" s="5" t="s">
        <v>213</v>
      </c>
      <c r="D111" s="5"/>
      <c r="E111" s="5"/>
      <c r="F111" s="5"/>
      <c r="G111" s="6">
        <v>20</v>
      </c>
      <c r="H111" s="6">
        <v>112</v>
      </c>
      <c r="I111" s="5"/>
      <c r="J111" s="5"/>
      <c r="K111" s="5" t="s">
        <v>30</v>
      </c>
      <c r="L111" s="5"/>
      <c r="M111" s="28">
        <f t="shared" ref="M111:M113" si="90">+M112</f>
        <v>200000</v>
      </c>
      <c r="N111" s="28">
        <f t="shared" ref="N111:O113" si="91">+N112</f>
        <v>0</v>
      </c>
      <c r="O111" s="28">
        <f t="shared" si="91"/>
        <v>200000</v>
      </c>
      <c r="P111" s="29"/>
      <c r="R111" s="2"/>
      <c r="S111" s="1"/>
      <c r="T111" s="1"/>
      <c r="U111" s="1"/>
      <c r="V111" s="23"/>
      <c r="W111" s="1"/>
    </row>
    <row r="112" spans="2:23">
      <c r="B112" s="6" t="s">
        <v>214</v>
      </c>
      <c r="C112" s="6" t="s">
        <v>213</v>
      </c>
      <c r="D112" s="6"/>
      <c r="E112" s="6"/>
      <c r="F112" s="6"/>
      <c r="G112" s="6">
        <v>20</v>
      </c>
      <c r="H112" s="6">
        <v>112</v>
      </c>
      <c r="I112" s="6"/>
      <c r="J112" s="6"/>
      <c r="K112" s="7" t="s">
        <v>33</v>
      </c>
      <c r="L112" s="7" t="s">
        <v>34</v>
      </c>
      <c r="M112" s="29">
        <v>200000</v>
      </c>
      <c r="N112" s="29">
        <v>0</v>
      </c>
      <c r="O112" s="29">
        <f>+M112+N112</f>
        <v>200000</v>
      </c>
      <c r="P112" s="29"/>
      <c r="R112" s="2"/>
      <c r="S112" s="1"/>
      <c r="T112" s="1"/>
      <c r="U112" s="1"/>
      <c r="V112" s="23"/>
      <c r="W112" s="1"/>
    </row>
    <row r="113" spans="2:23" ht="18.75" hidden="1" customHeight="1">
      <c r="B113" s="5" t="s">
        <v>215</v>
      </c>
      <c r="C113" s="5" t="s">
        <v>216</v>
      </c>
      <c r="D113" s="5"/>
      <c r="E113" s="5"/>
      <c r="F113" s="5"/>
      <c r="G113" s="6">
        <v>20</v>
      </c>
      <c r="H113" s="6">
        <v>112</v>
      </c>
      <c r="I113" s="5"/>
      <c r="J113" s="5"/>
      <c r="K113" s="5" t="s">
        <v>30</v>
      </c>
      <c r="L113" s="5"/>
      <c r="M113" s="28">
        <f t="shared" si="90"/>
        <v>1200000</v>
      </c>
      <c r="N113" s="28">
        <f t="shared" si="91"/>
        <v>-500000</v>
      </c>
      <c r="O113" s="28">
        <f t="shared" si="91"/>
        <v>700000</v>
      </c>
      <c r="P113" s="29"/>
      <c r="R113" s="2"/>
      <c r="S113" s="1"/>
      <c r="T113" s="1"/>
      <c r="U113" s="1"/>
      <c r="V113" s="23"/>
      <c r="W113" s="1"/>
    </row>
    <row r="114" spans="2:23">
      <c r="B114" s="6" t="s">
        <v>217</v>
      </c>
      <c r="C114" s="6" t="s">
        <v>216</v>
      </c>
      <c r="D114" s="6"/>
      <c r="E114" s="6"/>
      <c r="F114" s="6"/>
      <c r="G114" s="6">
        <v>20</v>
      </c>
      <c r="H114" s="6">
        <v>112</v>
      </c>
      <c r="I114" s="6"/>
      <c r="J114" s="6"/>
      <c r="K114" s="7" t="s">
        <v>33</v>
      </c>
      <c r="L114" s="7" t="s">
        <v>34</v>
      </c>
      <c r="M114" s="29">
        <v>1200000</v>
      </c>
      <c r="N114" s="29">
        <v>-500000</v>
      </c>
      <c r="O114" s="29">
        <f>+M114+N114</f>
        <v>700000</v>
      </c>
      <c r="P114" s="29"/>
      <c r="R114" s="2"/>
      <c r="S114" s="1"/>
      <c r="T114" s="1"/>
      <c r="U114" s="1"/>
      <c r="V114" s="23"/>
      <c r="W114" s="1"/>
    </row>
    <row r="115" spans="2:23" ht="18" hidden="1" customHeight="1">
      <c r="B115" s="5" t="s">
        <v>218</v>
      </c>
      <c r="C115" s="5" t="s">
        <v>219</v>
      </c>
      <c r="D115" s="5"/>
      <c r="E115" s="5"/>
      <c r="F115" s="5"/>
      <c r="G115" s="6">
        <v>20</v>
      </c>
      <c r="H115" s="6">
        <v>112</v>
      </c>
      <c r="I115" s="5"/>
      <c r="J115" s="5"/>
      <c r="K115" s="5" t="s">
        <v>30</v>
      </c>
      <c r="L115" s="5"/>
      <c r="M115" s="28">
        <f t="shared" ref="M115" si="92">+M116+M117</f>
        <v>350000</v>
      </c>
      <c r="N115" s="28">
        <f t="shared" ref="N115:O115" si="93">+N116+N117</f>
        <v>0</v>
      </c>
      <c r="O115" s="28">
        <f t="shared" si="93"/>
        <v>350000</v>
      </c>
      <c r="P115" s="29"/>
      <c r="R115" s="2"/>
      <c r="S115" s="1"/>
      <c r="T115" s="1"/>
      <c r="U115" s="1"/>
      <c r="V115" s="23"/>
      <c r="W115" s="1"/>
    </row>
    <row r="116" spans="2:23" ht="17.25" customHeight="1">
      <c r="B116" s="6" t="s">
        <v>220</v>
      </c>
      <c r="C116" s="6" t="s">
        <v>221</v>
      </c>
      <c r="D116" s="6"/>
      <c r="E116" s="6"/>
      <c r="F116" s="6"/>
      <c r="G116" s="6">
        <v>20</v>
      </c>
      <c r="H116" s="6">
        <v>112</v>
      </c>
      <c r="I116" s="6"/>
      <c r="J116" s="6"/>
      <c r="K116" s="7" t="s">
        <v>33</v>
      </c>
      <c r="L116" s="7" t="s">
        <v>56</v>
      </c>
      <c r="M116" s="29">
        <v>200000</v>
      </c>
      <c r="N116" s="29">
        <v>0</v>
      </c>
      <c r="O116" s="29">
        <f>+M116+N116</f>
        <v>200000</v>
      </c>
      <c r="P116" s="29"/>
      <c r="R116" s="2"/>
      <c r="S116" s="1"/>
      <c r="T116" s="1"/>
      <c r="U116" s="1"/>
      <c r="V116" s="23"/>
      <c r="W116" s="1"/>
    </row>
    <row r="117" spans="2:23" ht="17.25" customHeight="1">
      <c r="B117" s="6" t="s">
        <v>222</v>
      </c>
      <c r="C117" s="6" t="s">
        <v>223</v>
      </c>
      <c r="D117" s="6"/>
      <c r="E117" s="6"/>
      <c r="F117" s="6"/>
      <c r="G117" s="6">
        <v>20</v>
      </c>
      <c r="H117" s="6">
        <v>112</v>
      </c>
      <c r="I117" s="6"/>
      <c r="J117" s="6"/>
      <c r="K117" s="7" t="s">
        <v>33</v>
      </c>
      <c r="L117" s="7" t="s">
        <v>56</v>
      </c>
      <c r="M117" s="29">
        <v>150000</v>
      </c>
      <c r="N117" s="29">
        <v>0</v>
      </c>
      <c r="O117" s="29">
        <f>+M117+N117</f>
        <v>150000</v>
      </c>
      <c r="P117" s="29"/>
      <c r="R117" s="2"/>
      <c r="S117" s="1"/>
      <c r="T117" s="1"/>
      <c r="U117" s="1"/>
      <c r="V117" s="23"/>
      <c r="W117" s="1"/>
    </row>
    <row r="118" spans="2:23" ht="17.25" hidden="1" customHeight="1">
      <c r="B118" s="5" t="s">
        <v>224</v>
      </c>
      <c r="C118" s="5" t="s">
        <v>225</v>
      </c>
      <c r="D118" s="5"/>
      <c r="E118" s="5"/>
      <c r="F118" s="5"/>
      <c r="G118" s="6">
        <v>20</v>
      </c>
      <c r="H118" s="6">
        <v>112</v>
      </c>
      <c r="I118" s="5"/>
      <c r="J118" s="5"/>
      <c r="K118" s="5" t="s">
        <v>30</v>
      </c>
      <c r="L118" s="5"/>
      <c r="M118" s="28">
        <f t="shared" ref="M118" si="94">+M119+M120</f>
        <v>2100000</v>
      </c>
      <c r="N118" s="28">
        <f t="shared" ref="N118:O118" si="95">+N119+N120</f>
        <v>3000000</v>
      </c>
      <c r="O118" s="28">
        <f t="shared" si="95"/>
        <v>5100000</v>
      </c>
      <c r="P118" s="29"/>
      <c r="R118" s="2"/>
      <c r="S118" s="1"/>
      <c r="T118" s="1"/>
      <c r="U118" s="1"/>
      <c r="V118" s="23"/>
      <c r="W118" s="1"/>
    </row>
    <row r="119" spans="2:23" ht="18" customHeight="1">
      <c r="B119" s="6" t="s">
        <v>226</v>
      </c>
      <c r="C119" s="6" t="s">
        <v>227</v>
      </c>
      <c r="D119" s="6"/>
      <c r="E119" s="6"/>
      <c r="F119" s="6"/>
      <c r="G119" s="6">
        <v>20</v>
      </c>
      <c r="H119" s="6">
        <v>112</v>
      </c>
      <c r="I119" s="6"/>
      <c r="J119" s="6"/>
      <c r="K119" s="7" t="s">
        <v>33</v>
      </c>
      <c r="L119" s="7" t="s">
        <v>56</v>
      </c>
      <c r="M119" s="29">
        <v>100000</v>
      </c>
      <c r="N119" s="29">
        <v>0</v>
      </c>
      <c r="O119" s="29">
        <f>+M119+N119</f>
        <v>100000</v>
      </c>
      <c r="P119" s="29"/>
      <c r="R119" s="2"/>
      <c r="S119" s="1"/>
      <c r="T119" s="1"/>
      <c r="U119" s="1"/>
      <c r="V119" s="23"/>
      <c r="W119" s="1"/>
    </row>
    <row r="120" spans="2:23" ht="18" customHeight="1">
      <c r="B120" s="6" t="s">
        <v>228</v>
      </c>
      <c r="C120" s="6" t="s">
        <v>229</v>
      </c>
      <c r="D120" s="6"/>
      <c r="E120" s="6"/>
      <c r="F120" s="6"/>
      <c r="G120" s="6">
        <v>20</v>
      </c>
      <c r="H120" s="6">
        <v>112</v>
      </c>
      <c r="I120" s="6"/>
      <c r="J120" s="6"/>
      <c r="K120" s="7" t="s">
        <v>33</v>
      </c>
      <c r="L120" s="7" t="s">
        <v>56</v>
      </c>
      <c r="M120" s="29">
        <v>2000000</v>
      </c>
      <c r="N120" s="29">
        <v>3000000</v>
      </c>
      <c r="O120" s="29">
        <f>+M120+N120</f>
        <v>5000000</v>
      </c>
      <c r="P120" s="29"/>
      <c r="R120" s="2"/>
      <c r="S120" s="1"/>
      <c r="T120" s="1"/>
      <c r="U120" s="1"/>
      <c r="V120" s="23"/>
      <c r="W120" s="1"/>
    </row>
    <row r="121" spans="2:23" ht="30" hidden="1">
      <c r="B121" s="5" t="s">
        <v>230</v>
      </c>
      <c r="C121" s="5" t="s">
        <v>231</v>
      </c>
      <c r="D121" s="5"/>
      <c r="E121" s="5"/>
      <c r="F121" s="5"/>
      <c r="G121" s="6">
        <v>20</v>
      </c>
      <c r="H121" s="6">
        <v>112</v>
      </c>
      <c r="I121" s="5"/>
      <c r="J121" s="5"/>
      <c r="K121" s="5" t="s">
        <v>30</v>
      </c>
      <c r="L121" s="5"/>
      <c r="M121" s="28">
        <f t="shared" ref="M121" si="96">+SUM(M122:M127)</f>
        <v>27571074</v>
      </c>
      <c r="N121" s="28">
        <f>+SUM(N122:N127)</f>
        <v>0</v>
      </c>
      <c r="O121" s="28">
        <f>+SUM(O122:O127)</f>
        <v>27571074</v>
      </c>
      <c r="P121" s="29"/>
      <c r="R121" s="2"/>
      <c r="S121" s="1"/>
      <c r="T121" s="1"/>
      <c r="U121" s="1"/>
      <c r="V121" s="23"/>
      <c r="W121" s="1"/>
    </row>
    <row r="122" spans="2:23" ht="18.75" customHeight="1">
      <c r="B122" s="6" t="s">
        <v>232</v>
      </c>
      <c r="C122" s="6" t="s">
        <v>231</v>
      </c>
      <c r="D122" s="6"/>
      <c r="E122" s="6"/>
      <c r="F122" s="6"/>
      <c r="G122" s="6">
        <v>20</v>
      </c>
      <c r="H122" s="6">
        <v>112</v>
      </c>
      <c r="I122" s="6"/>
      <c r="J122" s="6"/>
      <c r="K122" s="7" t="s">
        <v>33</v>
      </c>
      <c r="L122" s="7" t="s">
        <v>56</v>
      </c>
      <c r="M122" s="29">
        <v>18871074</v>
      </c>
      <c r="N122" s="29">
        <v>0</v>
      </c>
      <c r="O122" s="29">
        <f>+M122+N122</f>
        <v>18871074</v>
      </c>
      <c r="P122" s="2"/>
      <c r="Q122" s="34"/>
      <c r="S122" s="1"/>
      <c r="T122" s="1"/>
      <c r="U122" s="1"/>
      <c r="V122" s="23"/>
      <c r="W122" s="1"/>
    </row>
    <row r="123" spans="2:23" ht="17.25" customHeight="1">
      <c r="B123" s="6" t="s">
        <v>233</v>
      </c>
      <c r="C123" s="6" t="s">
        <v>234</v>
      </c>
      <c r="D123" s="6"/>
      <c r="E123" s="6"/>
      <c r="F123" s="6"/>
      <c r="G123" s="6">
        <v>20</v>
      </c>
      <c r="H123" s="6">
        <v>112</v>
      </c>
      <c r="I123" s="6"/>
      <c r="J123" s="6"/>
      <c r="K123" s="7" t="s">
        <v>33</v>
      </c>
      <c r="L123" s="7" t="s">
        <v>56</v>
      </c>
      <c r="M123" s="29">
        <v>3500000</v>
      </c>
      <c r="N123" s="29">
        <v>0</v>
      </c>
      <c r="O123" s="29">
        <f t="shared" ref="O123" si="97">+M123+N123</f>
        <v>3500000</v>
      </c>
      <c r="P123" s="28"/>
      <c r="R123" s="41"/>
      <c r="S123" s="36"/>
      <c r="T123" s="36"/>
      <c r="U123" s="36"/>
      <c r="V123" s="23"/>
      <c r="W123" s="1"/>
    </row>
    <row r="124" spans="2:23" ht="18" customHeight="1">
      <c r="B124" s="6" t="s">
        <v>235</v>
      </c>
      <c r="C124" s="6" t="s">
        <v>236</v>
      </c>
      <c r="D124" s="6"/>
      <c r="E124" s="6"/>
      <c r="F124" s="6"/>
      <c r="G124" s="6">
        <v>20</v>
      </c>
      <c r="H124" s="6">
        <v>112</v>
      </c>
      <c r="I124" s="6"/>
      <c r="J124" s="6"/>
      <c r="K124" s="7" t="s">
        <v>33</v>
      </c>
      <c r="L124" s="7" t="s">
        <v>56</v>
      </c>
      <c r="M124" s="29">
        <v>2000000</v>
      </c>
      <c r="N124" s="29">
        <v>1000000</v>
      </c>
      <c r="O124" s="29">
        <f t="shared" ref="O124:O127" si="98">+M124+N124</f>
        <v>3000000</v>
      </c>
      <c r="P124" s="29"/>
      <c r="R124" s="2"/>
      <c r="S124" s="1"/>
      <c r="T124" s="1"/>
      <c r="U124" s="1"/>
      <c r="V124" s="23"/>
      <c r="W124" s="1"/>
    </row>
    <row r="125" spans="2:23" ht="18" customHeight="1">
      <c r="B125" s="6" t="s">
        <v>237</v>
      </c>
      <c r="C125" s="6" t="s">
        <v>238</v>
      </c>
      <c r="D125" s="6"/>
      <c r="E125" s="6"/>
      <c r="F125" s="6"/>
      <c r="G125" s="6">
        <v>20</v>
      </c>
      <c r="H125" s="6">
        <v>112</v>
      </c>
      <c r="I125" s="6"/>
      <c r="J125" s="6"/>
      <c r="K125" s="7" t="s">
        <v>33</v>
      </c>
      <c r="L125" s="7" t="s">
        <v>56</v>
      </c>
      <c r="M125" s="29">
        <v>1000000</v>
      </c>
      <c r="N125" s="29">
        <v>0</v>
      </c>
      <c r="O125" s="29">
        <f t="shared" si="98"/>
        <v>1000000</v>
      </c>
      <c r="P125" s="29"/>
      <c r="R125" s="2"/>
      <c r="S125" s="1"/>
      <c r="T125" s="1"/>
      <c r="U125" s="1"/>
      <c r="V125" s="23"/>
      <c r="W125" s="1"/>
    </row>
    <row r="126" spans="2:23" ht="18" customHeight="1">
      <c r="B126" s="6" t="s">
        <v>239</v>
      </c>
      <c r="C126" s="6" t="s">
        <v>240</v>
      </c>
      <c r="D126" s="6"/>
      <c r="E126" s="6"/>
      <c r="F126" s="6"/>
      <c r="G126" s="6">
        <v>20</v>
      </c>
      <c r="H126" s="6">
        <v>112</v>
      </c>
      <c r="I126" s="6"/>
      <c r="J126" s="6"/>
      <c r="K126" s="7" t="s">
        <v>33</v>
      </c>
      <c r="L126" s="7" t="s">
        <v>56</v>
      </c>
      <c r="M126" s="29">
        <v>200000</v>
      </c>
      <c r="N126" s="29">
        <v>0</v>
      </c>
      <c r="O126" s="29">
        <f t="shared" si="98"/>
        <v>200000</v>
      </c>
      <c r="P126" s="29"/>
      <c r="R126" s="2"/>
      <c r="S126" s="1"/>
      <c r="T126" s="1"/>
      <c r="U126" s="1"/>
      <c r="V126" s="23"/>
      <c r="W126" s="1"/>
    </row>
    <row r="127" spans="2:23" ht="18" customHeight="1">
      <c r="B127" s="6" t="s">
        <v>241</v>
      </c>
      <c r="C127" s="6" t="s">
        <v>242</v>
      </c>
      <c r="D127" s="6"/>
      <c r="E127" s="6"/>
      <c r="F127" s="6"/>
      <c r="G127" s="6">
        <v>20</v>
      </c>
      <c r="H127" s="6">
        <v>112</v>
      </c>
      <c r="I127" s="6"/>
      <c r="J127" s="6"/>
      <c r="K127" s="7" t="s">
        <v>33</v>
      </c>
      <c r="L127" s="7" t="s">
        <v>56</v>
      </c>
      <c r="M127" s="29">
        <v>2000000</v>
      </c>
      <c r="N127" s="29">
        <v>-1000000</v>
      </c>
      <c r="O127" s="29">
        <f t="shared" si="98"/>
        <v>1000000</v>
      </c>
      <c r="P127" s="29"/>
      <c r="R127" s="2"/>
      <c r="S127" s="1"/>
      <c r="T127" s="1"/>
      <c r="U127" s="1"/>
      <c r="V127" s="23"/>
      <c r="W127" s="1"/>
    </row>
    <row r="128" spans="2:23" ht="18" hidden="1" customHeight="1">
      <c r="B128" s="5" t="s">
        <v>243</v>
      </c>
      <c r="C128" s="5" t="s">
        <v>244</v>
      </c>
      <c r="D128" s="5"/>
      <c r="E128" s="5"/>
      <c r="F128" s="5"/>
      <c r="G128" s="6">
        <v>20</v>
      </c>
      <c r="H128" s="6">
        <v>112</v>
      </c>
      <c r="I128" s="5"/>
      <c r="J128" s="5"/>
      <c r="K128" s="5" t="s">
        <v>30</v>
      </c>
      <c r="M128" s="28">
        <f t="shared" ref="M128" si="99">+M129+M130</f>
        <v>300000</v>
      </c>
      <c r="N128" s="28">
        <f t="shared" ref="N128:O128" si="100">+N129+N130</f>
        <v>0</v>
      </c>
      <c r="O128" s="28">
        <f t="shared" si="100"/>
        <v>300000</v>
      </c>
      <c r="P128" s="29"/>
      <c r="R128" s="2"/>
      <c r="S128" s="1"/>
      <c r="T128" s="1"/>
      <c r="U128" s="1"/>
      <c r="V128" s="23"/>
      <c r="W128" s="1"/>
    </row>
    <row r="129" spans="2:23" ht="20.25" customHeight="1">
      <c r="B129" s="6" t="s">
        <v>245</v>
      </c>
      <c r="C129" s="6" t="s">
        <v>246</v>
      </c>
      <c r="D129" s="6"/>
      <c r="E129" s="6"/>
      <c r="F129" s="6"/>
      <c r="G129" s="6">
        <v>20</v>
      </c>
      <c r="H129" s="6">
        <v>112</v>
      </c>
      <c r="I129" s="6"/>
      <c r="J129" s="6"/>
      <c r="K129" s="7" t="s">
        <v>33</v>
      </c>
      <c r="L129" s="7" t="s">
        <v>56</v>
      </c>
      <c r="M129" s="29">
        <v>100000</v>
      </c>
      <c r="N129" s="29">
        <v>0</v>
      </c>
      <c r="O129" s="29">
        <f>+M129+N129</f>
        <v>100000</v>
      </c>
      <c r="P129" s="29"/>
      <c r="R129" s="2"/>
      <c r="S129" s="1"/>
      <c r="T129" s="1"/>
      <c r="U129" s="1"/>
      <c r="V129" s="23"/>
      <c r="W129" s="1"/>
    </row>
    <row r="130" spans="2:23" ht="20.25" customHeight="1">
      <c r="B130" s="6" t="s">
        <v>247</v>
      </c>
      <c r="C130" s="6" t="s">
        <v>248</v>
      </c>
      <c r="D130" s="6"/>
      <c r="E130" s="6"/>
      <c r="F130" s="6"/>
      <c r="G130" s="6">
        <v>20</v>
      </c>
      <c r="H130" s="6">
        <v>112</v>
      </c>
      <c r="I130" s="6"/>
      <c r="J130" s="6"/>
      <c r="K130" s="7" t="s">
        <v>33</v>
      </c>
      <c r="L130" s="7" t="s">
        <v>56</v>
      </c>
      <c r="M130" s="29">
        <v>200000</v>
      </c>
      <c r="N130" s="29">
        <v>0</v>
      </c>
      <c r="O130" s="29">
        <f>+M130+N130</f>
        <v>200000</v>
      </c>
      <c r="P130" s="29"/>
      <c r="R130" s="2"/>
      <c r="S130" s="1"/>
      <c r="T130" s="1"/>
      <c r="U130" s="1"/>
      <c r="V130" s="23"/>
      <c r="W130" s="1"/>
    </row>
    <row r="131" spans="2:23" ht="17.25" hidden="1" customHeight="1">
      <c r="B131" s="5" t="s">
        <v>249</v>
      </c>
      <c r="C131" s="5" t="s">
        <v>250</v>
      </c>
      <c r="D131" s="5"/>
      <c r="E131" s="5"/>
      <c r="F131" s="5"/>
      <c r="G131" s="6">
        <v>20</v>
      </c>
      <c r="H131" s="6">
        <v>112</v>
      </c>
      <c r="I131" s="5"/>
      <c r="J131" s="5"/>
      <c r="K131" s="5"/>
      <c r="L131" s="5"/>
      <c r="M131" s="28">
        <f t="shared" ref="M131:M132" si="101">+M132</f>
        <v>12000000</v>
      </c>
      <c r="N131" s="28">
        <f t="shared" ref="N131:O131" si="102">+N132</f>
        <v>3000000</v>
      </c>
      <c r="O131" s="28">
        <f t="shared" si="102"/>
        <v>15000000</v>
      </c>
      <c r="P131" s="28"/>
      <c r="R131" s="2"/>
      <c r="S131" s="1"/>
      <c r="T131" s="1"/>
      <c r="U131" s="1"/>
      <c r="V131" s="23"/>
      <c r="W131" s="1"/>
    </row>
    <row r="132" spans="2:23" ht="19.5" hidden="1" customHeight="1">
      <c r="B132" s="5" t="s">
        <v>251</v>
      </c>
      <c r="C132" s="5" t="s">
        <v>252</v>
      </c>
      <c r="D132" s="5"/>
      <c r="E132" s="5"/>
      <c r="F132" s="5"/>
      <c r="G132" s="6">
        <v>20</v>
      </c>
      <c r="H132" s="6">
        <v>112</v>
      </c>
      <c r="I132" s="5"/>
      <c r="J132" s="5"/>
      <c r="K132" s="5" t="s">
        <v>30</v>
      </c>
      <c r="L132" s="5"/>
      <c r="M132" s="28">
        <f t="shared" si="101"/>
        <v>12000000</v>
      </c>
      <c r="N132" s="28">
        <f t="shared" ref="N132:O132" si="103">+N133</f>
        <v>3000000</v>
      </c>
      <c r="O132" s="28">
        <f t="shared" si="103"/>
        <v>15000000</v>
      </c>
      <c r="P132" s="29"/>
      <c r="R132" s="2"/>
      <c r="S132" s="1"/>
      <c r="T132" s="1"/>
      <c r="U132" s="1"/>
      <c r="V132" s="23"/>
      <c r="W132" s="1"/>
    </row>
    <row r="133" spans="2:23" ht="31.5">
      <c r="B133" s="6" t="s">
        <v>253</v>
      </c>
      <c r="C133" s="6" t="s">
        <v>252</v>
      </c>
      <c r="D133" s="6"/>
      <c r="E133" s="6"/>
      <c r="F133" s="6"/>
      <c r="G133" s="6">
        <v>20</v>
      </c>
      <c r="H133" s="6">
        <v>112</v>
      </c>
      <c r="I133" s="6"/>
      <c r="J133" s="6"/>
      <c r="K133" s="7" t="s">
        <v>33</v>
      </c>
      <c r="L133" s="7" t="s">
        <v>56</v>
      </c>
      <c r="M133" s="29">
        <v>12000000</v>
      </c>
      <c r="N133" s="29">
        <v>3000000</v>
      </c>
      <c r="O133" s="29">
        <f>+M133+N133</f>
        <v>15000000</v>
      </c>
      <c r="P133" s="29"/>
      <c r="R133" s="2"/>
      <c r="S133" s="1"/>
      <c r="T133" s="1"/>
      <c r="U133" s="1"/>
      <c r="V133" s="23"/>
      <c r="W133" s="1"/>
    </row>
    <row r="134" spans="2:23" ht="18" customHeight="1">
      <c r="B134" s="4">
        <v>2.2999999999999998</v>
      </c>
      <c r="C134" s="5" t="s">
        <v>254</v>
      </c>
      <c r="D134" s="4"/>
      <c r="E134" s="4"/>
      <c r="F134" s="4"/>
      <c r="G134" s="6">
        <v>20</v>
      </c>
      <c r="H134" s="6">
        <v>112</v>
      </c>
      <c r="I134" s="4"/>
      <c r="J134" s="4"/>
      <c r="K134" s="4"/>
      <c r="L134" s="4"/>
      <c r="M134" s="28">
        <f>+M161+M168+M182+M191+M135+M142+M149+M159</f>
        <v>62400000</v>
      </c>
      <c r="N134" s="28">
        <f t="shared" ref="N134" si="104">+N161+N168+N182+N191+N135+N142+N149+N159</f>
        <v>1200000</v>
      </c>
      <c r="O134" s="28">
        <f>+O161+O168+O182+O191+O135+O142+O149+O159</f>
        <v>63600000</v>
      </c>
      <c r="P134" s="28"/>
      <c r="R134" s="2"/>
      <c r="S134" s="1"/>
      <c r="T134" s="1"/>
      <c r="U134" s="1"/>
      <c r="V134" s="23"/>
      <c r="W134" s="1"/>
    </row>
    <row r="135" spans="2:23" ht="24" hidden="1" customHeight="1">
      <c r="B135" s="5" t="s">
        <v>255</v>
      </c>
      <c r="C135" s="5" t="s">
        <v>256</v>
      </c>
      <c r="D135" s="5"/>
      <c r="E135" s="5"/>
      <c r="F135" s="5"/>
      <c r="G135" s="6">
        <v>20</v>
      </c>
      <c r="H135" s="6">
        <v>112</v>
      </c>
      <c r="I135" s="5"/>
      <c r="J135" s="5"/>
      <c r="K135" s="5"/>
      <c r="L135" s="5"/>
      <c r="M135" s="28">
        <f>+M136+M138+M140</f>
        <v>2600000</v>
      </c>
      <c r="N135" s="28">
        <f t="shared" ref="N135:O135" si="105">+N136+N138+N140</f>
        <v>1500000</v>
      </c>
      <c r="O135" s="28">
        <f t="shared" si="105"/>
        <v>4100000</v>
      </c>
      <c r="P135" s="29"/>
      <c r="R135" s="40"/>
      <c r="S135" s="1"/>
      <c r="T135" s="1"/>
      <c r="U135" s="1"/>
      <c r="V135" s="23"/>
      <c r="W135" s="1"/>
    </row>
    <row r="136" spans="2:23" ht="21.75" hidden="1" customHeight="1">
      <c r="B136" s="5" t="s">
        <v>257</v>
      </c>
      <c r="C136" s="5" t="s">
        <v>258</v>
      </c>
      <c r="D136" s="5"/>
      <c r="E136" s="5"/>
      <c r="F136" s="5"/>
      <c r="G136" s="6">
        <v>20</v>
      </c>
      <c r="H136" s="6">
        <v>112</v>
      </c>
      <c r="I136" s="5"/>
      <c r="J136" s="5"/>
      <c r="K136" s="5" t="s">
        <v>30</v>
      </c>
      <c r="L136" s="5"/>
      <c r="M136" s="28">
        <f>+M137</f>
        <v>1000000</v>
      </c>
      <c r="N136" s="28">
        <f t="shared" ref="N136:O136" si="106">+N137</f>
        <v>0</v>
      </c>
      <c r="O136" s="28">
        <f t="shared" si="106"/>
        <v>1000000</v>
      </c>
      <c r="P136" s="28"/>
      <c r="R136" s="2"/>
      <c r="S136" s="1"/>
      <c r="T136" s="1"/>
      <c r="U136" s="1"/>
      <c r="V136" s="23"/>
      <c r="W136" s="1"/>
    </row>
    <row r="137" spans="2:23" ht="18" customHeight="1">
      <c r="B137" s="6" t="s">
        <v>259</v>
      </c>
      <c r="C137" s="6" t="s">
        <v>258</v>
      </c>
      <c r="D137" s="6"/>
      <c r="E137" s="6"/>
      <c r="F137" s="6"/>
      <c r="G137" s="6">
        <v>20</v>
      </c>
      <c r="H137" s="6">
        <v>112</v>
      </c>
      <c r="I137" s="6"/>
      <c r="J137" s="6"/>
      <c r="K137" s="7" t="s">
        <v>33</v>
      </c>
      <c r="L137" s="7" t="s">
        <v>56</v>
      </c>
      <c r="M137" s="29">
        <v>1000000</v>
      </c>
      <c r="N137" s="29">
        <v>0</v>
      </c>
      <c r="O137" s="29">
        <f>+M137+N137</f>
        <v>1000000</v>
      </c>
      <c r="P137" s="28"/>
      <c r="R137" s="2"/>
      <c r="S137" s="1"/>
      <c r="T137" s="1"/>
      <c r="U137" s="1"/>
      <c r="V137" s="23"/>
      <c r="W137" s="1"/>
    </row>
    <row r="138" spans="2:23" ht="17.25" hidden="1" customHeight="1">
      <c r="B138" s="5" t="s">
        <v>260</v>
      </c>
      <c r="C138" s="5" t="s">
        <v>261</v>
      </c>
      <c r="D138" s="5"/>
      <c r="E138" s="5"/>
      <c r="F138" s="5"/>
      <c r="G138" s="6">
        <v>20</v>
      </c>
      <c r="H138" s="6">
        <v>112</v>
      </c>
      <c r="I138" s="5"/>
      <c r="J138" s="5"/>
      <c r="K138" s="5" t="s">
        <v>30</v>
      </c>
      <c r="L138" s="5"/>
      <c r="M138" s="28">
        <v>1500000</v>
      </c>
      <c r="N138" s="28">
        <f t="shared" ref="N138:O138" si="107">+N139</f>
        <v>1500000</v>
      </c>
      <c r="O138" s="28">
        <f t="shared" si="107"/>
        <v>3000000</v>
      </c>
      <c r="P138" s="28"/>
      <c r="R138" s="2"/>
      <c r="S138" s="1"/>
      <c r="T138" s="1"/>
      <c r="U138" s="1"/>
      <c r="V138" s="23"/>
      <c r="W138" s="1"/>
    </row>
    <row r="139" spans="2:23" ht="19.5" customHeight="1">
      <c r="B139" s="6" t="s">
        <v>262</v>
      </c>
      <c r="C139" s="6" t="s">
        <v>263</v>
      </c>
      <c r="D139" s="6"/>
      <c r="E139" s="6"/>
      <c r="F139" s="6"/>
      <c r="G139" s="6">
        <v>20</v>
      </c>
      <c r="H139" s="6">
        <v>112</v>
      </c>
      <c r="I139" s="6"/>
      <c r="J139" s="6"/>
      <c r="K139" s="7" t="s">
        <v>33</v>
      </c>
      <c r="L139" s="7" t="s">
        <v>56</v>
      </c>
      <c r="M139" s="29">
        <v>1500000</v>
      </c>
      <c r="N139" s="29">
        <v>1500000</v>
      </c>
      <c r="O139" s="29">
        <f>+M139+N139</f>
        <v>3000000</v>
      </c>
      <c r="P139" s="29"/>
      <c r="R139" s="2"/>
      <c r="S139" s="1"/>
      <c r="T139" s="1"/>
      <c r="U139" s="1"/>
      <c r="V139" s="23"/>
      <c r="W139" s="1"/>
    </row>
    <row r="140" spans="2:23" ht="19.5" hidden="1" customHeight="1">
      <c r="B140" s="5" t="s">
        <v>264</v>
      </c>
      <c r="C140" s="5" t="s">
        <v>265</v>
      </c>
      <c r="D140" s="5"/>
      <c r="E140" s="5"/>
      <c r="F140" s="5"/>
      <c r="G140" s="6">
        <v>20</v>
      </c>
      <c r="H140" s="6">
        <v>112</v>
      </c>
      <c r="I140" s="5"/>
      <c r="J140" s="5"/>
      <c r="K140" s="5" t="s">
        <v>30</v>
      </c>
      <c r="L140" s="5"/>
      <c r="M140" s="28">
        <v>100000</v>
      </c>
      <c r="N140" s="28">
        <f t="shared" ref="N140:O140" si="108">+N141</f>
        <v>0</v>
      </c>
      <c r="O140" s="28">
        <f t="shared" si="108"/>
        <v>100000</v>
      </c>
      <c r="P140" s="28"/>
      <c r="R140" s="2"/>
      <c r="S140" s="1"/>
      <c r="T140" s="1"/>
      <c r="U140" s="1"/>
      <c r="V140" s="23"/>
      <c r="W140" s="1"/>
    </row>
    <row r="141" spans="2:23" ht="18.75" customHeight="1">
      <c r="B141" s="6" t="s">
        <v>266</v>
      </c>
      <c r="C141" s="6" t="s">
        <v>265</v>
      </c>
      <c r="D141" s="6"/>
      <c r="E141" s="6"/>
      <c r="F141" s="6"/>
      <c r="G141" s="6">
        <v>20</v>
      </c>
      <c r="H141" s="6">
        <v>112</v>
      </c>
      <c r="I141" s="6"/>
      <c r="J141" s="6"/>
      <c r="K141" s="7" t="s">
        <v>33</v>
      </c>
      <c r="L141" s="7" t="s">
        <v>56</v>
      </c>
      <c r="M141" s="29">
        <v>100000</v>
      </c>
      <c r="N141" s="29">
        <v>0</v>
      </c>
      <c r="O141" s="29">
        <f>+M141+N141</f>
        <v>100000</v>
      </c>
      <c r="P141" s="29"/>
      <c r="R141" s="2"/>
      <c r="S141" s="1"/>
      <c r="T141" s="1"/>
      <c r="U141" s="1"/>
      <c r="V141" s="23"/>
      <c r="W141" s="1"/>
    </row>
    <row r="142" spans="2:23" ht="17.25" hidden="1" customHeight="1">
      <c r="B142" s="5" t="s">
        <v>267</v>
      </c>
      <c r="C142" s="5" t="s">
        <v>268</v>
      </c>
      <c r="D142" s="5"/>
      <c r="E142" s="5"/>
      <c r="F142" s="5"/>
      <c r="G142" s="6">
        <v>20</v>
      </c>
      <c r="H142" s="6">
        <v>112</v>
      </c>
      <c r="I142" s="5"/>
      <c r="J142" s="5"/>
      <c r="K142" s="5"/>
      <c r="L142" s="5"/>
      <c r="M142" s="28">
        <v>3300000</v>
      </c>
      <c r="N142" s="28">
        <f t="shared" ref="N142:O142" si="109">+N143+N145+N147</f>
        <v>0</v>
      </c>
      <c r="O142" s="28">
        <f t="shared" si="109"/>
        <v>3300000</v>
      </c>
      <c r="P142" s="28"/>
      <c r="R142" s="2"/>
      <c r="S142" s="1"/>
      <c r="T142" s="1"/>
      <c r="U142" s="1"/>
      <c r="V142" s="23"/>
      <c r="W142" s="1"/>
    </row>
    <row r="143" spans="2:23" ht="18.75" hidden="1" customHeight="1">
      <c r="B143" s="5" t="s">
        <v>269</v>
      </c>
      <c r="C143" s="5" t="s">
        <v>270</v>
      </c>
      <c r="D143" s="5"/>
      <c r="E143" s="5"/>
      <c r="F143" s="5"/>
      <c r="G143" s="6">
        <v>20</v>
      </c>
      <c r="H143" s="6">
        <v>112</v>
      </c>
      <c r="I143" s="5"/>
      <c r="J143" s="5"/>
      <c r="K143" s="5" t="s">
        <v>30</v>
      </c>
      <c r="L143" s="5"/>
      <c r="M143" s="28">
        <v>100000</v>
      </c>
      <c r="N143" s="28">
        <f t="shared" ref="N143:O143" si="110">+N144</f>
        <v>0</v>
      </c>
      <c r="O143" s="28">
        <f t="shared" si="110"/>
        <v>100000</v>
      </c>
      <c r="P143" s="29"/>
      <c r="R143" s="2"/>
      <c r="S143" s="1"/>
      <c r="T143" s="1"/>
      <c r="U143" s="1"/>
      <c r="V143" s="23"/>
      <c r="W143" s="1"/>
    </row>
    <row r="144" spans="2:23" ht="15.75" customHeight="1">
      <c r="B144" s="6" t="s">
        <v>271</v>
      </c>
      <c r="C144" s="6" t="s">
        <v>270</v>
      </c>
      <c r="D144" s="6"/>
      <c r="E144" s="6"/>
      <c r="F144" s="6"/>
      <c r="G144" s="6">
        <v>20</v>
      </c>
      <c r="H144" s="6">
        <v>112</v>
      </c>
      <c r="I144" s="6"/>
      <c r="J144" s="6"/>
      <c r="K144" s="7" t="s">
        <v>33</v>
      </c>
      <c r="L144" s="7" t="s">
        <v>56</v>
      </c>
      <c r="M144" s="29">
        <v>100000</v>
      </c>
      <c r="N144" s="29">
        <v>0</v>
      </c>
      <c r="O144" s="29">
        <f>+M144+N144</f>
        <v>100000</v>
      </c>
      <c r="P144" s="28"/>
      <c r="R144" s="2"/>
      <c r="S144" s="1"/>
      <c r="T144" s="1"/>
      <c r="U144" s="1"/>
      <c r="V144" s="23"/>
      <c r="W144" s="1"/>
    </row>
    <row r="145" spans="2:23" ht="17.25" hidden="1" customHeight="1">
      <c r="B145" s="5" t="s">
        <v>272</v>
      </c>
      <c r="C145" s="5" t="s">
        <v>273</v>
      </c>
      <c r="D145" s="5"/>
      <c r="E145" s="5"/>
      <c r="F145" s="5"/>
      <c r="G145" s="6">
        <v>20</v>
      </c>
      <c r="H145" s="6">
        <v>112</v>
      </c>
      <c r="I145" s="5"/>
      <c r="J145" s="5"/>
      <c r="K145" s="5" t="s">
        <v>30</v>
      </c>
      <c r="L145" s="5"/>
      <c r="M145" s="28">
        <v>3000000</v>
      </c>
      <c r="N145" s="28">
        <f t="shared" ref="N145:O145" si="111">+N146</f>
        <v>0</v>
      </c>
      <c r="O145" s="28">
        <f t="shared" si="111"/>
        <v>3000000</v>
      </c>
      <c r="P145" s="28"/>
      <c r="R145" s="2"/>
      <c r="S145" s="1"/>
      <c r="T145" s="1"/>
      <c r="U145" s="1"/>
      <c r="V145" s="23"/>
      <c r="W145" s="1"/>
    </row>
    <row r="146" spans="2:23" ht="18.75" customHeight="1">
      <c r="B146" s="6" t="s">
        <v>274</v>
      </c>
      <c r="C146" s="3" t="s">
        <v>273</v>
      </c>
      <c r="D146" s="6"/>
      <c r="E146" s="6"/>
      <c r="F146" s="6"/>
      <c r="G146" s="6">
        <v>20</v>
      </c>
      <c r="H146" s="6">
        <v>112</v>
      </c>
      <c r="I146" s="6"/>
      <c r="J146" s="6"/>
      <c r="K146" s="7" t="s">
        <v>33</v>
      </c>
      <c r="L146" s="7" t="s">
        <v>56</v>
      </c>
      <c r="M146" s="29">
        <v>3000000</v>
      </c>
      <c r="N146" s="29">
        <v>0</v>
      </c>
      <c r="O146" s="29">
        <f>+M146+N146</f>
        <v>3000000</v>
      </c>
      <c r="P146" s="29"/>
      <c r="R146" s="2"/>
      <c r="S146" s="1"/>
      <c r="T146" s="1"/>
      <c r="U146" s="1"/>
      <c r="V146" s="23"/>
      <c r="W146" s="1"/>
    </row>
    <row r="147" spans="2:23" ht="15.75" hidden="1" customHeight="1">
      <c r="B147" s="5" t="s">
        <v>275</v>
      </c>
      <c r="C147" s="5" t="s">
        <v>276</v>
      </c>
      <c r="D147" s="5"/>
      <c r="E147" s="5"/>
      <c r="F147" s="5"/>
      <c r="G147" s="6">
        <v>20</v>
      </c>
      <c r="H147" s="6">
        <v>112</v>
      </c>
      <c r="I147" s="5"/>
      <c r="J147" s="5"/>
      <c r="K147" s="5" t="s">
        <v>30</v>
      </c>
      <c r="L147" s="5"/>
      <c r="M147" s="28">
        <v>200000</v>
      </c>
      <c r="N147" s="28">
        <f t="shared" ref="N147:O147" si="112">+N148</f>
        <v>0</v>
      </c>
      <c r="O147" s="28">
        <f t="shared" si="112"/>
        <v>200000</v>
      </c>
      <c r="P147" s="28"/>
      <c r="R147" s="2"/>
      <c r="S147" s="1"/>
      <c r="T147" s="1"/>
      <c r="U147" s="1"/>
      <c r="V147" s="23"/>
      <c r="W147" s="1"/>
    </row>
    <row r="148" spans="2:23" ht="15.75" customHeight="1">
      <c r="B148" s="6" t="s">
        <v>277</v>
      </c>
      <c r="C148" s="6" t="s">
        <v>276</v>
      </c>
      <c r="D148" s="6"/>
      <c r="E148" s="6"/>
      <c r="F148" s="6"/>
      <c r="G148" s="6">
        <v>20</v>
      </c>
      <c r="H148" s="6">
        <v>112</v>
      </c>
      <c r="I148" s="6"/>
      <c r="J148" s="6"/>
      <c r="K148" s="7" t="s">
        <v>33</v>
      </c>
      <c r="L148" s="7" t="s">
        <v>56</v>
      </c>
      <c r="M148" s="29">
        <v>200000</v>
      </c>
      <c r="N148" s="29">
        <v>0</v>
      </c>
      <c r="O148" s="29">
        <f>+M148+N148</f>
        <v>200000</v>
      </c>
      <c r="P148" s="29"/>
      <c r="R148" s="2"/>
      <c r="S148" s="1"/>
      <c r="T148" s="1"/>
      <c r="U148" s="1"/>
      <c r="V148" s="23"/>
      <c r="W148" s="1"/>
    </row>
    <row r="149" spans="2:23" ht="16.5" hidden="1" customHeight="1">
      <c r="B149" s="5" t="s">
        <v>278</v>
      </c>
      <c r="C149" s="5" t="s">
        <v>279</v>
      </c>
      <c r="D149" s="5"/>
      <c r="E149" s="5"/>
      <c r="F149" s="5"/>
      <c r="G149" s="6">
        <v>20</v>
      </c>
      <c r="H149" s="6">
        <v>112</v>
      </c>
      <c r="I149" s="5"/>
      <c r="J149" s="5"/>
      <c r="K149" s="5"/>
      <c r="L149" s="5"/>
      <c r="M149" s="28">
        <v>1050000</v>
      </c>
      <c r="N149" s="28">
        <f t="shared" ref="N149:O149" si="113">+N150+N152+N154+N156</f>
        <v>0</v>
      </c>
      <c r="O149" s="28">
        <f t="shared" si="113"/>
        <v>1050000</v>
      </c>
      <c r="P149" s="28"/>
      <c r="R149" s="2"/>
      <c r="S149" s="1"/>
      <c r="T149" s="1"/>
      <c r="U149" s="1"/>
      <c r="V149" s="23"/>
      <c r="W149" s="1"/>
    </row>
    <row r="150" spans="2:23" ht="17.25" hidden="1" customHeight="1">
      <c r="B150" s="5" t="s">
        <v>280</v>
      </c>
      <c r="C150" s="5" t="s">
        <v>281</v>
      </c>
      <c r="D150" s="5"/>
      <c r="E150" s="5"/>
      <c r="F150" s="5"/>
      <c r="G150" s="6">
        <v>20</v>
      </c>
      <c r="H150" s="6">
        <v>112</v>
      </c>
      <c r="I150" s="5"/>
      <c r="J150" s="5"/>
      <c r="K150" s="5" t="s">
        <v>30</v>
      </c>
      <c r="L150" s="5"/>
      <c r="M150" s="28">
        <v>350000</v>
      </c>
      <c r="N150" s="28">
        <f t="shared" ref="N150:O150" si="114">+N151</f>
        <v>0</v>
      </c>
      <c r="O150" s="28">
        <f t="shared" si="114"/>
        <v>350000</v>
      </c>
      <c r="P150" s="29"/>
      <c r="R150" s="2"/>
      <c r="S150" s="1"/>
      <c r="T150" s="1"/>
      <c r="U150" s="1"/>
      <c r="V150" s="23"/>
      <c r="W150" s="1"/>
    </row>
    <row r="151" spans="2:23" ht="15" customHeight="1">
      <c r="B151" s="6" t="s">
        <v>282</v>
      </c>
      <c r="C151" s="6" t="s">
        <v>281</v>
      </c>
      <c r="D151" s="6"/>
      <c r="E151" s="6"/>
      <c r="F151" s="6"/>
      <c r="G151" s="6">
        <v>20</v>
      </c>
      <c r="H151" s="6">
        <v>112</v>
      </c>
      <c r="I151" s="6"/>
      <c r="J151" s="6"/>
      <c r="K151" s="7" t="s">
        <v>33</v>
      </c>
      <c r="L151" s="7" t="s">
        <v>56</v>
      </c>
      <c r="M151" s="29">
        <v>350000</v>
      </c>
      <c r="N151" s="29">
        <v>0</v>
      </c>
      <c r="O151" s="29">
        <f>+M151+N151</f>
        <v>350000</v>
      </c>
      <c r="P151" s="28"/>
      <c r="R151" s="2"/>
      <c r="S151" s="1"/>
      <c r="T151" s="1"/>
      <c r="U151" s="1"/>
      <c r="V151" s="23"/>
      <c r="W151" s="1"/>
    </row>
    <row r="152" spans="2:23" ht="17.25" hidden="1" customHeight="1">
      <c r="B152" s="5" t="s">
        <v>283</v>
      </c>
      <c r="C152" s="5" t="s">
        <v>284</v>
      </c>
      <c r="D152" s="5"/>
      <c r="E152" s="5"/>
      <c r="F152" s="5"/>
      <c r="G152" s="6">
        <v>20</v>
      </c>
      <c r="H152" s="6">
        <v>112</v>
      </c>
      <c r="I152" s="5"/>
      <c r="J152" s="5"/>
      <c r="K152" s="5" t="s">
        <v>30</v>
      </c>
      <c r="L152" s="5"/>
      <c r="M152" s="28">
        <v>500000</v>
      </c>
      <c r="N152" s="28">
        <f t="shared" ref="N152:O152" si="115">+N153</f>
        <v>0</v>
      </c>
      <c r="O152" s="28">
        <f t="shared" si="115"/>
        <v>500000</v>
      </c>
      <c r="P152" s="28"/>
      <c r="R152" s="2"/>
      <c r="S152" s="1"/>
      <c r="T152" s="1"/>
      <c r="U152" s="1"/>
      <c r="V152" s="23"/>
      <c r="W152" s="1"/>
    </row>
    <row r="153" spans="2:23" ht="16.5" customHeight="1">
      <c r="B153" s="6" t="s">
        <v>285</v>
      </c>
      <c r="C153" s="6" t="s">
        <v>286</v>
      </c>
      <c r="D153" s="6"/>
      <c r="E153" s="6"/>
      <c r="F153" s="6"/>
      <c r="G153" s="6">
        <v>20</v>
      </c>
      <c r="H153" s="6">
        <v>112</v>
      </c>
      <c r="I153" s="6"/>
      <c r="J153" s="6"/>
      <c r="K153" s="7" t="s">
        <v>33</v>
      </c>
      <c r="L153" s="7" t="s">
        <v>56</v>
      </c>
      <c r="M153" s="29">
        <v>500000</v>
      </c>
      <c r="N153" s="29">
        <v>0</v>
      </c>
      <c r="O153" s="29">
        <f>+M153+N153</f>
        <v>500000</v>
      </c>
      <c r="P153" s="29"/>
      <c r="R153" s="2"/>
      <c r="S153" s="1"/>
      <c r="T153" s="1"/>
      <c r="U153" s="1"/>
      <c r="V153" s="23"/>
      <c r="W153" s="1"/>
    </row>
    <row r="154" spans="2:23" ht="17.25" hidden="1" customHeight="1">
      <c r="B154" s="5" t="s">
        <v>287</v>
      </c>
      <c r="C154" s="5" t="s">
        <v>288</v>
      </c>
      <c r="D154" s="5"/>
      <c r="E154" s="5"/>
      <c r="F154" s="5"/>
      <c r="G154" s="6">
        <v>20</v>
      </c>
      <c r="H154" s="6">
        <v>112</v>
      </c>
      <c r="I154" s="5"/>
      <c r="J154" s="5"/>
      <c r="K154" s="5" t="s">
        <v>30</v>
      </c>
      <c r="L154" s="5"/>
      <c r="M154" s="28">
        <v>100000</v>
      </c>
      <c r="N154" s="28">
        <f t="shared" ref="N154:O154" si="116">+N155</f>
        <v>0</v>
      </c>
      <c r="O154" s="28">
        <f t="shared" si="116"/>
        <v>100000</v>
      </c>
      <c r="P154" s="28"/>
      <c r="R154" s="2"/>
      <c r="S154" s="1"/>
      <c r="T154" s="1"/>
      <c r="U154" s="1"/>
      <c r="V154" s="23"/>
      <c r="W154" s="1"/>
    </row>
    <row r="155" spans="2:23" ht="18.75" customHeight="1">
      <c r="B155" s="6" t="s">
        <v>289</v>
      </c>
      <c r="C155" s="6" t="s">
        <v>288</v>
      </c>
      <c r="D155" s="6"/>
      <c r="E155" s="6"/>
      <c r="F155" s="6"/>
      <c r="G155" s="6">
        <v>20</v>
      </c>
      <c r="H155" s="6">
        <v>112</v>
      </c>
      <c r="I155" s="6"/>
      <c r="J155" s="6"/>
      <c r="K155" s="7" t="s">
        <v>33</v>
      </c>
      <c r="L155" s="7" t="s">
        <v>56</v>
      </c>
      <c r="M155" s="29">
        <v>100000</v>
      </c>
      <c r="N155" s="29">
        <v>0</v>
      </c>
      <c r="O155" s="29">
        <f>+M155+N155</f>
        <v>100000</v>
      </c>
      <c r="P155" s="29"/>
      <c r="R155" s="2"/>
      <c r="S155" s="1"/>
      <c r="T155" s="1"/>
      <c r="U155" s="1"/>
      <c r="V155" s="23"/>
      <c r="W155" s="1"/>
    </row>
    <row r="156" spans="2:23" ht="16.5" hidden="1" customHeight="1">
      <c r="B156" s="5" t="s">
        <v>290</v>
      </c>
      <c r="C156" s="5" t="s">
        <v>291</v>
      </c>
      <c r="D156" s="5"/>
      <c r="E156" s="5"/>
      <c r="F156" s="5"/>
      <c r="G156" s="6">
        <v>20</v>
      </c>
      <c r="H156" s="6">
        <v>112</v>
      </c>
      <c r="I156" s="5"/>
      <c r="J156" s="5"/>
      <c r="K156" s="5" t="s">
        <v>30</v>
      </c>
      <c r="L156" s="5"/>
      <c r="M156" s="28">
        <v>100000</v>
      </c>
      <c r="N156" s="28">
        <f t="shared" ref="N156:O156" si="117">+N157</f>
        <v>0</v>
      </c>
      <c r="O156" s="28">
        <f t="shared" si="117"/>
        <v>100000</v>
      </c>
      <c r="P156" s="28"/>
      <c r="R156" s="2"/>
      <c r="S156" s="1"/>
      <c r="T156" s="1"/>
      <c r="U156" s="1"/>
      <c r="V156" s="23"/>
      <c r="W156" s="1"/>
    </row>
    <row r="157" spans="2:23" ht="18.75" customHeight="1">
      <c r="B157" s="6" t="s">
        <v>292</v>
      </c>
      <c r="C157" s="6" t="s">
        <v>291</v>
      </c>
      <c r="D157" s="6"/>
      <c r="E157" s="6"/>
      <c r="F157" s="6"/>
      <c r="G157" s="6">
        <v>20</v>
      </c>
      <c r="H157" s="6">
        <v>112</v>
      </c>
      <c r="I157" s="6"/>
      <c r="J157" s="6"/>
      <c r="K157" s="7" t="s">
        <v>33</v>
      </c>
      <c r="L157" s="7" t="s">
        <v>56</v>
      </c>
      <c r="M157" s="29">
        <v>100000</v>
      </c>
      <c r="N157" s="29">
        <v>0</v>
      </c>
      <c r="O157" s="29">
        <f>+M157+N157</f>
        <v>100000</v>
      </c>
      <c r="P157" s="29"/>
      <c r="R157" s="2"/>
      <c r="S157" s="1"/>
      <c r="T157" s="1"/>
      <c r="U157" s="1"/>
      <c r="V157" s="23"/>
      <c r="W157" s="1"/>
    </row>
    <row r="158" spans="2:23" ht="17.25" hidden="1" customHeight="1">
      <c r="B158" s="5" t="s">
        <v>293</v>
      </c>
      <c r="C158" s="5" t="s">
        <v>294</v>
      </c>
      <c r="D158" s="5"/>
      <c r="E158" s="5"/>
      <c r="F158" s="5"/>
      <c r="G158" s="6">
        <v>20</v>
      </c>
      <c r="H158" s="6">
        <v>112</v>
      </c>
      <c r="I158" s="5"/>
      <c r="J158" s="5"/>
      <c r="K158" s="5"/>
      <c r="L158" s="5"/>
      <c r="M158" s="28">
        <v>100000</v>
      </c>
      <c r="N158" s="28">
        <f t="shared" ref="N158:O158" si="118">+N159</f>
        <v>0</v>
      </c>
      <c r="O158" s="28">
        <f t="shared" si="118"/>
        <v>100000</v>
      </c>
      <c r="P158" s="28"/>
      <c r="R158" s="2"/>
      <c r="S158" s="1"/>
      <c r="T158" s="1"/>
      <c r="U158" s="1"/>
      <c r="V158" s="23"/>
      <c r="W158" s="1"/>
    </row>
    <row r="159" spans="2:23" ht="18.75" hidden="1" customHeight="1">
      <c r="B159" s="5" t="s">
        <v>295</v>
      </c>
      <c r="C159" s="5" t="s">
        <v>296</v>
      </c>
      <c r="D159" s="5"/>
      <c r="E159" s="5"/>
      <c r="F159" s="5"/>
      <c r="G159" s="6">
        <v>20</v>
      </c>
      <c r="H159" s="6">
        <v>112</v>
      </c>
      <c r="I159" s="5"/>
      <c r="J159" s="5"/>
      <c r="K159" s="5" t="s">
        <v>30</v>
      </c>
      <c r="L159" s="5"/>
      <c r="M159" s="28">
        <v>100000</v>
      </c>
      <c r="N159" s="28">
        <f t="shared" ref="N159:O159" si="119">+N160</f>
        <v>0</v>
      </c>
      <c r="O159" s="28">
        <f t="shared" si="119"/>
        <v>100000</v>
      </c>
      <c r="P159" s="29"/>
      <c r="R159" s="2"/>
      <c r="S159" s="1"/>
      <c r="T159" s="1"/>
      <c r="U159" s="1"/>
      <c r="V159" s="23"/>
      <c r="W159" s="1"/>
    </row>
    <row r="160" spans="2:23" ht="18" customHeight="1">
      <c r="B160" s="6" t="s">
        <v>297</v>
      </c>
      <c r="C160" s="6" t="s">
        <v>296</v>
      </c>
      <c r="D160" s="6"/>
      <c r="E160" s="6"/>
      <c r="F160" s="6"/>
      <c r="G160" s="6">
        <v>20</v>
      </c>
      <c r="H160" s="6">
        <v>112</v>
      </c>
      <c r="I160" s="6"/>
      <c r="J160" s="6"/>
      <c r="K160" s="7" t="s">
        <v>33</v>
      </c>
      <c r="L160" s="7" t="s">
        <v>56</v>
      </c>
      <c r="M160" s="29">
        <v>100000</v>
      </c>
      <c r="N160" s="29">
        <v>0</v>
      </c>
      <c r="O160" s="29">
        <f>+M160+N160</f>
        <v>100000</v>
      </c>
      <c r="P160" s="28"/>
      <c r="R160" s="2"/>
      <c r="S160" s="1"/>
      <c r="T160" s="1"/>
      <c r="U160" s="1"/>
      <c r="V160" s="23"/>
      <c r="W160" s="1"/>
    </row>
    <row r="161" spans="2:23" ht="15.75" hidden="1" customHeight="1">
      <c r="B161" s="5" t="s">
        <v>298</v>
      </c>
      <c r="C161" s="5" t="s">
        <v>299</v>
      </c>
      <c r="D161" s="5"/>
      <c r="E161" s="5"/>
      <c r="F161" s="5"/>
      <c r="G161" s="6">
        <v>20</v>
      </c>
      <c r="H161" s="6">
        <v>112</v>
      </c>
      <c r="I161" s="5"/>
      <c r="J161" s="5"/>
      <c r="K161" s="5"/>
      <c r="L161" s="5"/>
      <c r="M161" s="28">
        <v>2800000</v>
      </c>
      <c r="N161" s="28">
        <f t="shared" ref="N161" si="120">+N162+N164+N166</f>
        <v>0</v>
      </c>
      <c r="O161" s="28">
        <f>+O162+O164+O166</f>
        <v>2800000</v>
      </c>
      <c r="P161" s="28"/>
      <c r="R161" s="2"/>
      <c r="S161" s="1"/>
      <c r="T161" s="1"/>
      <c r="U161" s="1"/>
      <c r="V161" s="23"/>
      <c r="W161" s="1"/>
    </row>
    <row r="162" spans="2:23" ht="18.75" hidden="1" customHeight="1">
      <c r="B162" s="5" t="s">
        <v>300</v>
      </c>
      <c r="C162" s="5" t="s">
        <v>301</v>
      </c>
      <c r="D162" s="5"/>
      <c r="E162" s="5"/>
      <c r="F162" s="5"/>
      <c r="G162" s="6">
        <v>20</v>
      </c>
      <c r="H162" s="6">
        <v>112</v>
      </c>
      <c r="I162" s="5"/>
      <c r="J162" s="5"/>
      <c r="K162" s="5" t="s">
        <v>30</v>
      </c>
      <c r="L162" s="5"/>
      <c r="M162" s="28">
        <v>100000</v>
      </c>
      <c r="N162" s="28">
        <f t="shared" ref="N162:O162" si="121">+N163</f>
        <v>0</v>
      </c>
      <c r="O162" s="28">
        <f t="shared" si="121"/>
        <v>100000</v>
      </c>
      <c r="P162" s="29"/>
      <c r="R162" s="2"/>
      <c r="S162" s="1"/>
      <c r="T162" s="1"/>
      <c r="U162" s="1"/>
      <c r="V162" s="23"/>
      <c r="W162" s="1"/>
    </row>
    <row r="163" spans="2:23" ht="18.75" customHeight="1">
      <c r="B163" s="6" t="s">
        <v>302</v>
      </c>
      <c r="C163" s="6" t="s">
        <v>303</v>
      </c>
      <c r="D163" s="6"/>
      <c r="E163" s="6"/>
      <c r="F163" s="6"/>
      <c r="G163" s="6">
        <v>20</v>
      </c>
      <c r="H163" s="6">
        <v>112</v>
      </c>
      <c r="I163" s="6"/>
      <c r="J163" s="6"/>
      <c r="K163" s="7" t="s">
        <v>33</v>
      </c>
      <c r="L163" s="7" t="s">
        <v>56</v>
      </c>
      <c r="M163" s="29">
        <v>100000</v>
      </c>
      <c r="N163" s="29">
        <v>0</v>
      </c>
      <c r="O163" s="29">
        <f>+M163+N163</f>
        <v>100000</v>
      </c>
      <c r="P163" s="28"/>
      <c r="R163" s="2"/>
      <c r="S163" s="1"/>
      <c r="T163" s="1"/>
      <c r="U163" s="1"/>
      <c r="V163" s="23"/>
      <c r="W163" s="1"/>
    </row>
    <row r="164" spans="2:23" ht="15.75" hidden="1" customHeight="1">
      <c r="B164" s="5" t="s">
        <v>304</v>
      </c>
      <c r="C164" s="5" t="s">
        <v>305</v>
      </c>
      <c r="D164" s="5"/>
      <c r="E164" s="5"/>
      <c r="F164" s="5"/>
      <c r="G164" s="6">
        <v>20</v>
      </c>
      <c r="H164" s="6">
        <v>112</v>
      </c>
      <c r="I164" s="5"/>
      <c r="J164" s="5"/>
      <c r="K164" s="5" t="s">
        <v>30</v>
      </c>
      <c r="L164" s="5"/>
      <c r="M164" s="28">
        <v>2500000</v>
      </c>
      <c r="N164" s="28">
        <f t="shared" ref="N164:O164" si="122">+N165</f>
        <v>0</v>
      </c>
      <c r="O164" s="28">
        <f t="shared" si="122"/>
        <v>2500000</v>
      </c>
      <c r="P164" s="28"/>
      <c r="R164" s="2"/>
      <c r="S164" s="1"/>
      <c r="T164" s="1"/>
      <c r="U164" s="1"/>
      <c r="V164" s="23"/>
      <c r="W164" s="1"/>
    </row>
    <row r="165" spans="2:23" ht="18" customHeight="1">
      <c r="B165" s="6" t="s">
        <v>306</v>
      </c>
      <c r="C165" s="6" t="s">
        <v>305</v>
      </c>
      <c r="D165" s="6"/>
      <c r="E165" s="6"/>
      <c r="F165" s="6"/>
      <c r="G165" s="6">
        <v>20</v>
      </c>
      <c r="H165" s="6">
        <v>112</v>
      </c>
      <c r="I165" s="6"/>
      <c r="J165" s="6"/>
      <c r="K165" s="7" t="s">
        <v>33</v>
      </c>
      <c r="L165" s="7" t="s">
        <v>56</v>
      </c>
      <c r="M165" s="29">
        <v>2500000</v>
      </c>
      <c r="N165" s="29">
        <v>0</v>
      </c>
      <c r="O165" s="29">
        <f>+M165+N165</f>
        <v>2500000</v>
      </c>
      <c r="P165" s="29"/>
      <c r="R165" s="2"/>
      <c r="S165" s="1"/>
      <c r="T165" s="1"/>
      <c r="U165" s="1"/>
      <c r="V165" s="23"/>
      <c r="W165" s="1"/>
    </row>
    <row r="166" spans="2:23" ht="15.75" hidden="1" customHeight="1">
      <c r="B166" s="5" t="s">
        <v>307</v>
      </c>
      <c r="C166" s="5" t="s">
        <v>308</v>
      </c>
      <c r="D166" s="5"/>
      <c r="E166" s="5"/>
      <c r="F166" s="5"/>
      <c r="G166" s="6">
        <v>20</v>
      </c>
      <c r="H166" s="6">
        <v>112</v>
      </c>
      <c r="I166" s="5"/>
      <c r="J166" s="5"/>
      <c r="K166" s="5" t="s">
        <v>30</v>
      </c>
      <c r="L166" s="5"/>
      <c r="M166" s="28">
        <v>200000</v>
      </c>
      <c r="N166" s="28">
        <f t="shared" ref="N166:O166" si="123">+N167</f>
        <v>0</v>
      </c>
      <c r="O166" s="28">
        <f t="shared" si="123"/>
        <v>200000</v>
      </c>
      <c r="P166" s="28"/>
      <c r="R166" s="2"/>
      <c r="S166" s="1"/>
      <c r="T166" s="1"/>
      <c r="U166" s="1"/>
      <c r="V166" s="23"/>
      <c r="W166" s="1"/>
    </row>
    <row r="167" spans="2:23" ht="19.5" customHeight="1">
      <c r="B167" s="6" t="s">
        <v>309</v>
      </c>
      <c r="C167" s="6" t="s">
        <v>310</v>
      </c>
      <c r="D167" s="6"/>
      <c r="E167" s="6"/>
      <c r="F167" s="6"/>
      <c r="G167" s="6">
        <v>20</v>
      </c>
      <c r="H167" s="6">
        <v>112</v>
      </c>
      <c r="I167" s="6"/>
      <c r="J167" s="6"/>
      <c r="K167" s="7" t="s">
        <v>33</v>
      </c>
      <c r="L167" s="7" t="s">
        <v>56</v>
      </c>
      <c r="M167" s="29">
        <v>200000</v>
      </c>
      <c r="N167" s="29">
        <v>0</v>
      </c>
      <c r="O167" s="29">
        <f>+M167+N167</f>
        <v>200000</v>
      </c>
      <c r="P167" s="29"/>
      <c r="R167" s="2"/>
      <c r="S167" s="1"/>
      <c r="T167" s="1"/>
      <c r="U167" s="1"/>
      <c r="V167" s="23"/>
      <c r="W167" s="1"/>
    </row>
    <row r="168" spans="2:23" ht="16.5" hidden="1" customHeight="1">
      <c r="B168" s="5" t="s">
        <v>311</v>
      </c>
      <c r="C168" s="5" t="s">
        <v>312</v>
      </c>
      <c r="D168" s="5"/>
      <c r="E168" s="5"/>
      <c r="F168" s="5"/>
      <c r="G168" s="6">
        <v>20</v>
      </c>
      <c r="H168" s="6">
        <v>112</v>
      </c>
      <c r="I168" s="5"/>
      <c r="J168" s="5"/>
      <c r="K168" s="5"/>
      <c r="L168" s="5"/>
      <c r="M168" s="28">
        <v>4300000</v>
      </c>
      <c r="N168" s="28">
        <f t="shared" ref="N168:O168" si="124">+N169+N171+N174+N179</f>
        <v>0</v>
      </c>
      <c r="O168" s="28">
        <f t="shared" si="124"/>
        <v>4300000</v>
      </c>
      <c r="P168" s="28"/>
      <c r="R168" s="2"/>
      <c r="S168" s="1"/>
      <c r="T168" s="1"/>
      <c r="U168" s="1"/>
      <c r="V168" s="23"/>
      <c r="W168" s="1"/>
    </row>
    <row r="169" spans="2:23" ht="18" hidden="1" customHeight="1">
      <c r="B169" s="5" t="s">
        <v>313</v>
      </c>
      <c r="C169" s="5" t="s">
        <v>314</v>
      </c>
      <c r="D169" s="5"/>
      <c r="E169" s="5"/>
      <c r="F169" s="5"/>
      <c r="G169" s="6">
        <v>20</v>
      </c>
      <c r="H169" s="6">
        <v>112</v>
      </c>
      <c r="I169" s="5"/>
      <c r="J169" s="5"/>
      <c r="K169" s="5" t="s">
        <v>30</v>
      </c>
      <c r="L169" s="5"/>
      <c r="M169" s="28">
        <v>100000</v>
      </c>
      <c r="N169" s="28">
        <f t="shared" ref="N169:O169" si="125">+N170</f>
        <v>0</v>
      </c>
      <c r="O169" s="28">
        <f t="shared" si="125"/>
        <v>100000</v>
      </c>
      <c r="P169" s="29"/>
      <c r="R169" s="2"/>
      <c r="S169" s="1"/>
      <c r="T169" s="1"/>
      <c r="U169" s="1"/>
      <c r="V169" s="23"/>
      <c r="W169" s="1"/>
    </row>
    <row r="170" spans="2:23" ht="17.25" customHeight="1">
      <c r="B170" s="6" t="s">
        <v>315</v>
      </c>
      <c r="C170" s="6" t="s">
        <v>316</v>
      </c>
      <c r="D170" s="6"/>
      <c r="E170" s="6"/>
      <c r="F170" s="6"/>
      <c r="G170" s="6">
        <v>20</v>
      </c>
      <c r="H170" s="6">
        <v>112</v>
      </c>
      <c r="I170" s="6"/>
      <c r="J170" s="6"/>
      <c r="K170" s="7" t="s">
        <v>33</v>
      </c>
      <c r="L170" s="7" t="s">
        <v>56</v>
      </c>
      <c r="M170" s="29">
        <v>100000</v>
      </c>
      <c r="N170" s="29">
        <v>0</v>
      </c>
      <c r="O170" s="29">
        <f>+M170+N170</f>
        <v>100000</v>
      </c>
      <c r="P170" s="28"/>
      <c r="R170" s="2"/>
      <c r="S170" s="1"/>
      <c r="T170" s="1"/>
      <c r="U170" s="1"/>
      <c r="V170" s="23"/>
      <c r="W170" s="1"/>
    </row>
    <row r="171" spans="2:23" ht="17.25" hidden="1" customHeight="1">
      <c r="B171" s="5" t="s">
        <v>317</v>
      </c>
      <c r="C171" s="5" t="s">
        <v>318</v>
      </c>
      <c r="D171" s="5"/>
      <c r="E171" s="5"/>
      <c r="F171" s="5"/>
      <c r="G171" s="6">
        <v>20</v>
      </c>
      <c r="H171" s="6">
        <v>112</v>
      </c>
      <c r="I171" s="5"/>
      <c r="J171" s="5"/>
      <c r="K171" s="5" t="s">
        <v>30</v>
      </c>
      <c r="L171" s="5"/>
      <c r="M171" s="28">
        <v>200000</v>
      </c>
      <c r="N171" s="28">
        <f t="shared" ref="N171:O171" si="126">+N172+N173</f>
        <v>0</v>
      </c>
      <c r="O171" s="28">
        <f t="shared" si="126"/>
        <v>200000</v>
      </c>
      <c r="P171" s="28"/>
      <c r="R171" s="2"/>
      <c r="S171" s="1"/>
      <c r="T171" s="1"/>
      <c r="U171" s="1"/>
      <c r="V171" s="23"/>
      <c r="W171" s="1"/>
    </row>
    <row r="172" spans="2:23" ht="16.5" customHeight="1">
      <c r="B172" s="6" t="s">
        <v>319</v>
      </c>
      <c r="C172" s="6" t="s">
        <v>320</v>
      </c>
      <c r="D172" s="6"/>
      <c r="E172" s="6"/>
      <c r="F172" s="6"/>
      <c r="G172" s="6">
        <v>20</v>
      </c>
      <c r="H172" s="6">
        <v>112</v>
      </c>
      <c r="I172" s="6"/>
      <c r="J172" s="6"/>
      <c r="K172" s="7" t="s">
        <v>33</v>
      </c>
      <c r="L172" s="7" t="s">
        <v>56</v>
      </c>
      <c r="M172" s="29">
        <v>100000</v>
      </c>
      <c r="N172" s="29">
        <v>0</v>
      </c>
      <c r="O172" s="29">
        <f>+M172+N172</f>
        <v>100000</v>
      </c>
      <c r="P172" s="29"/>
      <c r="R172" s="2"/>
      <c r="S172" s="1"/>
      <c r="T172" s="1"/>
      <c r="U172" s="1"/>
      <c r="V172" s="23"/>
      <c r="W172" s="1"/>
    </row>
    <row r="173" spans="2:23" ht="19.5" customHeight="1">
      <c r="B173" s="6" t="s">
        <v>321</v>
      </c>
      <c r="C173" s="6" t="s">
        <v>322</v>
      </c>
      <c r="D173" s="6"/>
      <c r="E173" s="6"/>
      <c r="F173" s="6"/>
      <c r="G173" s="6">
        <v>20</v>
      </c>
      <c r="H173" s="6">
        <v>112</v>
      </c>
      <c r="I173" s="6"/>
      <c r="J173" s="6"/>
      <c r="K173" s="7" t="s">
        <v>33</v>
      </c>
      <c r="L173" s="7" t="s">
        <v>56</v>
      </c>
      <c r="M173" s="29">
        <v>100000</v>
      </c>
      <c r="N173" s="29">
        <v>0</v>
      </c>
      <c r="O173" s="29">
        <f>+M173+N173</f>
        <v>100000</v>
      </c>
      <c r="P173" s="28"/>
      <c r="R173" s="2"/>
      <c r="S173" s="1"/>
      <c r="T173" s="1"/>
      <c r="U173" s="1"/>
      <c r="V173" s="23"/>
      <c r="W173" s="1"/>
    </row>
    <row r="174" spans="2:23" ht="18" hidden="1" customHeight="1">
      <c r="B174" s="5" t="s">
        <v>323</v>
      </c>
      <c r="C174" s="5" t="s">
        <v>324</v>
      </c>
      <c r="D174" s="5"/>
      <c r="E174" s="5"/>
      <c r="F174" s="5"/>
      <c r="G174" s="6">
        <v>20</v>
      </c>
      <c r="H174" s="6">
        <v>112</v>
      </c>
      <c r="I174" s="5"/>
      <c r="J174" s="5"/>
      <c r="K174" s="5" t="s">
        <v>30</v>
      </c>
      <c r="L174" s="5"/>
      <c r="M174" s="28">
        <v>3800000</v>
      </c>
      <c r="N174" s="28">
        <f t="shared" ref="N174:O174" si="127">+SUM(N175:N178)</f>
        <v>0</v>
      </c>
      <c r="O174" s="28">
        <f t="shared" si="127"/>
        <v>3800000</v>
      </c>
      <c r="P174" s="29"/>
      <c r="R174" s="2"/>
      <c r="S174" s="1"/>
      <c r="T174" s="1"/>
      <c r="U174" s="1"/>
      <c r="V174" s="23"/>
      <c r="W174" s="1"/>
    </row>
    <row r="175" spans="2:23" ht="19.5" hidden="1" customHeight="1">
      <c r="B175" s="6" t="s">
        <v>325</v>
      </c>
      <c r="C175" s="6" t="s">
        <v>326</v>
      </c>
      <c r="D175" s="6"/>
      <c r="E175" s="6"/>
      <c r="F175" s="6"/>
      <c r="G175" s="6">
        <v>20</v>
      </c>
      <c r="H175" s="6">
        <v>112</v>
      </c>
      <c r="I175" s="6"/>
      <c r="J175" s="6"/>
      <c r="K175" s="7" t="s">
        <v>33</v>
      </c>
      <c r="L175" s="7" t="s">
        <v>56</v>
      </c>
      <c r="M175" s="29">
        <v>0</v>
      </c>
      <c r="N175" s="29"/>
      <c r="O175" s="29">
        <f>+M175+N175</f>
        <v>0</v>
      </c>
      <c r="P175" s="29"/>
      <c r="R175" s="2"/>
      <c r="S175" s="1"/>
      <c r="T175" s="1"/>
      <c r="U175" s="1"/>
      <c r="V175" s="23"/>
      <c r="W175" s="1"/>
    </row>
    <row r="176" spans="2:23" ht="16.5" customHeight="1">
      <c r="B176" s="6" t="s">
        <v>327</v>
      </c>
      <c r="C176" s="6" t="s">
        <v>328</v>
      </c>
      <c r="D176" s="6"/>
      <c r="E176" s="6"/>
      <c r="F176" s="6"/>
      <c r="G176" s="6">
        <v>20</v>
      </c>
      <c r="H176" s="6">
        <v>112</v>
      </c>
      <c r="I176" s="6"/>
      <c r="J176" s="6"/>
      <c r="K176" s="7" t="s">
        <v>33</v>
      </c>
      <c r="L176" s="7" t="s">
        <v>56</v>
      </c>
      <c r="M176" s="29">
        <v>3700000</v>
      </c>
      <c r="N176" s="29">
        <v>0</v>
      </c>
      <c r="O176" s="29">
        <f t="shared" ref="O176:O178" si="128">+M176+N176</f>
        <v>3700000</v>
      </c>
      <c r="P176" s="28"/>
      <c r="R176" s="2"/>
      <c r="S176" s="1"/>
      <c r="T176" s="1"/>
      <c r="U176" s="1"/>
      <c r="V176" s="23"/>
      <c r="W176" s="1"/>
    </row>
    <row r="177" spans="1:23" ht="16.5" hidden="1" customHeight="1">
      <c r="B177" s="6" t="s">
        <v>329</v>
      </c>
      <c r="C177" s="6" t="s">
        <v>330</v>
      </c>
      <c r="D177" s="6"/>
      <c r="E177" s="6"/>
      <c r="F177" s="6"/>
      <c r="G177" s="6">
        <v>20</v>
      </c>
      <c r="H177" s="6">
        <v>112</v>
      </c>
      <c r="I177" s="6"/>
      <c r="J177" s="6"/>
      <c r="K177" s="7" t="s">
        <v>33</v>
      </c>
      <c r="L177" s="7" t="s">
        <v>56</v>
      </c>
      <c r="M177" s="29">
        <v>0</v>
      </c>
      <c r="N177" s="29">
        <v>0</v>
      </c>
      <c r="O177" s="29">
        <f t="shared" si="128"/>
        <v>0</v>
      </c>
      <c r="P177" s="29"/>
      <c r="R177" s="2"/>
      <c r="S177" s="1"/>
      <c r="T177" s="1"/>
      <c r="U177" s="1"/>
      <c r="V177" s="23"/>
      <c r="W177" s="1"/>
    </row>
    <row r="178" spans="1:23" ht="18.75" customHeight="1">
      <c r="A178" s="3"/>
      <c r="B178" s="6" t="s">
        <v>331</v>
      </c>
      <c r="C178" s="6" t="s">
        <v>332</v>
      </c>
      <c r="D178" s="6"/>
      <c r="E178" s="6"/>
      <c r="F178" s="6"/>
      <c r="G178" s="6"/>
      <c r="H178" s="6"/>
      <c r="I178" s="6"/>
      <c r="J178" s="6"/>
      <c r="K178" s="18"/>
      <c r="L178" s="18"/>
      <c r="M178" s="29">
        <v>100000</v>
      </c>
      <c r="N178" s="29">
        <v>0</v>
      </c>
      <c r="O178" s="29">
        <f t="shared" si="128"/>
        <v>100000</v>
      </c>
      <c r="P178" s="29"/>
      <c r="R178" s="2"/>
      <c r="S178" s="1"/>
      <c r="T178" s="1"/>
      <c r="U178" s="1"/>
      <c r="V178" s="23"/>
      <c r="W178" s="1"/>
    </row>
    <row r="179" spans="1:23" ht="18.75" hidden="1" customHeight="1">
      <c r="B179" s="5" t="s">
        <v>333</v>
      </c>
      <c r="C179" s="5" t="s">
        <v>334</v>
      </c>
      <c r="D179" s="5"/>
      <c r="E179" s="5"/>
      <c r="F179" s="5"/>
      <c r="G179" s="6">
        <v>20</v>
      </c>
      <c r="H179" s="6">
        <v>112</v>
      </c>
      <c r="I179" s="5"/>
      <c r="J179" s="5"/>
      <c r="K179" s="5" t="s">
        <v>30</v>
      </c>
      <c r="L179" s="5"/>
      <c r="M179" s="28">
        <v>200000</v>
      </c>
      <c r="N179" s="28">
        <f t="shared" ref="N179:O179" si="129">+N180+N181</f>
        <v>0</v>
      </c>
      <c r="O179" s="28">
        <f t="shared" si="129"/>
        <v>200000</v>
      </c>
      <c r="P179" s="29"/>
      <c r="R179" s="2"/>
      <c r="S179" s="1"/>
      <c r="T179" s="1"/>
      <c r="U179" s="1"/>
      <c r="V179" s="23"/>
      <c r="W179" s="1"/>
    </row>
    <row r="180" spans="1:23" s="3" customFormat="1" ht="16.5" customHeight="1">
      <c r="A180" s="1"/>
      <c r="B180" s="6" t="s">
        <v>335</v>
      </c>
      <c r="C180" s="6" t="s">
        <v>336</v>
      </c>
      <c r="D180" s="6"/>
      <c r="E180" s="6"/>
      <c r="F180" s="6"/>
      <c r="G180" s="6">
        <v>20</v>
      </c>
      <c r="H180" s="6">
        <v>112</v>
      </c>
      <c r="I180" s="6"/>
      <c r="J180" s="6"/>
      <c r="K180" s="7" t="s">
        <v>33</v>
      </c>
      <c r="L180" s="7" t="s">
        <v>56</v>
      </c>
      <c r="M180" s="29">
        <v>100000</v>
      </c>
      <c r="N180" s="29">
        <v>0</v>
      </c>
      <c r="O180" s="29">
        <f>+M180+N180</f>
        <v>100000</v>
      </c>
      <c r="P180" s="29"/>
      <c r="R180" s="34"/>
      <c r="V180" s="24"/>
    </row>
    <row r="181" spans="1:23" s="3" customFormat="1">
      <c r="A181" s="1"/>
      <c r="B181" s="6" t="s">
        <v>337</v>
      </c>
      <c r="C181" s="6" t="s">
        <v>338</v>
      </c>
      <c r="D181" s="6"/>
      <c r="E181" s="6"/>
      <c r="F181" s="6"/>
      <c r="G181" s="6"/>
      <c r="H181" s="6"/>
      <c r="I181" s="6"/>
      <c r="J181" s="6"/>
      <c r="K181" s="7"/>
      <c r="L181" s="7"/>
      <c r="M181" s="29">
        <v>100000</v>
      </c>
      <c r="N181" s="29">
        <v>0</v>
      </c>
      <c r="O181" s="29">
        <f>+M181+N181</f>
        <v>100000</v>
      </c>
      <c r="P181" s="29"/>
      <c r="R181" s="34"/>
      <c r="V181" s="24"/>
    </row>
    <row r="182" spans="1:23" hidden="1">
      <c r="B182" s="5" t="s">
        <v>339</v>
      </c>
      <c r="C182" s="5" t="s">
        <v>340</v>
      </c>
      <c r="D182" s="5"/>
      <c r="E182" s="5"/>
      <c r="F182" s="5"/>
      <c r="G182" s="6">
        <v>20</v>
      </c>
      <c r="H182" s="6">
        <v>112</v>
      </c>
      <c r="I182" s="157" t="s">
        <v>341</v>
      </c>
      <c r="J182" s="5"/>
      <c r="K182" s="5"/>
      <c r="L182" s="5"/>
      <c r="M182" s="28">
        <v>27700000</v>
      </c>
      <c r="N182" s="28">
        <f t="shared" ref="N182" si="130">+N183+N188</f>
        <v>-7000000</v>
      </c>
      <c r="O182" s="28">
        <f>+O183+O188</f>
        <v>20700000</v>
      </c>
      <c r="P182" s="28"/>
      <c r="R182" s="2"/>
      <c r="S182" s="1"/>
      <c r="T182" s="1"/>
      <c r="U182" s="1"/>
      <c r="V182" s="23"/>
      <c r="W182" s="1"/>
    </row>
    <row r="183" spans="1:23" ht="30" hidden="1">
      <c r="B183" s="5" t="s">
        <v>342</v>
      </c>
      <c r="C183" s="5" t="s">
        <v>343</v>
      </c>
      <c r="D183" s="5"/>
      <c r="E183" s="5"/>
      <c r="F183" s="5"/>
      <c r="G183" s="6">
        <v>20</v>
      </c>
      <c r="H183" s="6">
        <v>112</v>
      </c>
      <c r="I183" s="157"/>
      <c r="J183" s="5"/>
      <c r="K183" s="5" t="s">
        <v>30</v>
      </c>
      <c r="L183" s="5"/>
      <c r="M183" s="28">
        <v>27300000</v>
      </c>
      <c r="N183" s="28">
        <f>+N184+N185+N186+N187</f>
        <v>-7000000</v>
      </c>
      <c r="O183" s="28">
        <f>+O184+O185+O186+O187</f>
        <v>20300000</v>
      </c>
      <c r="P183" s="29"/>
      <c r="R183" s="2"/>
      <c r="S183" s="1"/>
      <c r="T183" s="1"/>
      <c r="U183" s="1"/>
      <c r="V183" s="23"/>
      <c r="W183" s="1"/>
    </row>
    <row r="184" spans="1:23" ht="17.25" customHeight="1">
      <c r="B184" s="6" t="s">
        <v>344</v>
      </c>
      <c r="C184" s="6" t="s">
        <v>345</v>
      </c>
      <c r="D184" s="6"/>
      <c r="E184" s="6"/>
      <c r="F184" s="6"/>
      <c r="G184" s="6">
        <v>20</v>
      </c>
      <c r="H184" s="6">
        <v>112</v>
      </c>
      <c r="I184" s="6"/>
      <c r="J184" s="6"/>
      <c r="K184" s="7" t="s">
        <v>33</v>
      </c>
      <c r="L184" s="7" t="s">
        <v>56</v>
      </c>
      <c r="M184" s="29">
        <v>100000</v>
      </c>
      <c r="N184" s="29">
        <v>0</v>
      </c>
      <c r="O184" s="29">
        <f>+M184+N184</f>
        <v>100000</v>
      </c>
      <c r="P184" s="28"/>
      <c r="R184" s="2"/>
      <c r="S184" s="1"/>
      <c r="T184" s="1"/>
      <c r="U184" s="1"/>
      <c r="V184" s="23"/>
      <c r="W184" s="1"/>
    </row>
    <row r="185" spans="1:23" ht="17.25" customHeight="1">
      <c r="B185" s="6" t="s">
        <v>346</v>
      </c>
      <c r="C185" s="6" t="s">
        <v>347</v>
      </c>
      <c r="D185" s="6"/>
      <c r="E185" s="6"/>
      <c r="F185" s="6"/>
      <c r="G185" s="6">
        <v>20</v>
      </c>
      <c r="H185" s="6">
        <v>112</v>
      </c>
      <c r="I185" s="6"/>
      <c r="J185" s="6"/>
      <c r="K185" s="7" t="s">
        <v>33</v>
      </c>
      <c r="L185" s="7" t="s">
        <v>56</v>
      </c>
      <c r="M185" s="29">
        <v>27000000</v>
      </c>
      <c r="N185" s="29">
        <v>-7000000</v>
      </c>
      <c r="O185" s="29">
        <f>+M185+N185</f>
        <v>20000000</v>
      </c>
      <c r="P185" s="29"/>
      <c r="R185" s="2"/>
      <c r="S185" s="1"/>
      <c r="T185" s="1"/>
      <c r="U185" s="1"/>
      <c r="V185" s="23"/>
      <c r="W185" s="1"/>
    </row>
    <row r="186" spans="1:23" ht="16.5" customHeight="1">
      <c r="B186" s="6" t="s">
        <v>348</v>
      </c>
      <c r="C186" s="6" t="s">
        <v>349</v>
      </c>
      <c r="D186" s="6"/>
      <c r="E186" s="6"/>
      <c r="F186" s="6"/>
      <c r="G186" s="6"/>
      <c r="H186" s="6"/>
      <c r="I186" s="6"/>
      <c r="J186" s="6"/>
      <c r="K186" s="7"/>
      <c r="L186" s="7"/>
      <c r="M186" s="29">
        <v>100000</v>
      </c>
      <c r="N186" s="29">
        <v>0</v>
      </c>
      <c r="O186" s="29">
        <f t="shared" ref="O186:O187" si="131">+M186+N186</f>
        <v>100000</v>
      </c>
      <c r="P186" s="28"/>
      <c r="R186" s="2"/>
      <c r="S186" s="1"/>
      <c r="T186" s="1"/>
      <c r="U186" s="1"/>
      <c r="V186" s="23"/>
      <c r="W186" s="1"/>
    </row>
    <row r="187" spans="1:23" ht="18.75" customHeight="1">
      <c r="B187" s="6" t="s">
        <v>350</v>
      </c>
      <c r="C187" s="6" t="s">
        <v>351</v>
      </c>
      <c r="D187" s="6"/>
      <c r="E187" s="6"/>
      <c r="F187" s="6"/>
      <c r="G187" s="6"/>
      <c r="H187" s="6"/>
      <c r="I187" s="6"/>
      <c r="J187" s="6"/>
      <c r="K187" s="7"/>
      <c r="L187" s="7"/>
      <c r="M187" s="29">
        <v>100000</v>
      </c>
      <c r="N187" s="29">
        <v>0</v>
      </c>
      <c r="O187" s="29">
        <f t="shared" si="131"/>
        <v>100000</v>
      </c>
      <c r="P187" s="29"/>
      <c r="R187" s="2"/>
      <c r="S187" s="1"/>
      <c r="T187" s="1"/>
      <c r="U187" s="1"/>
      <c r="V187" s="23"/>
      <c r="W187" s="1"/>
    </row>
    <row r="188" spans="1:23" ht="17.25" hidden="1" customHeight="1">
      <c r="B188" s="5" t="s">
        <v>352</v>
      </c>
      <c r="C188" s="5" t="s">
        <v>353</v>
      </c>
      <c r="D188" s="5"/>
      <c r="E188" s="5"/>
      <c r="F188" s="5"/>
      <c r="G188" s="6">
        <v>20</v>
      </c>
      <c r="H188" s="6">
        <v>112</v>
      </c>
      <c r="I188" s="5"/>
      <c r="J188" s="5"/>
      <c r="K188" s="5" t="s">
        <v>30</v>
      </c>
      <c r="L188" s="5"/>
      <c r="M188" s="28">
        <v>400000</v>
      </c>
      <c r="N188" s="28">
        <f t="shared" ref="N188:O188" si="132">+N189+N190</f>
        <v>0</v>
      </c>
      <c r="O188" s="28">
        <f t="shared" si="132"/>
        <v>400000</v>
      </c>
      <c r="P188" s="29"/>
      <c r="R188" s="2"/>
      <c r="S188" s="1"/>
      <c r="T188" s="1"/>
      <c r="U188" s="1"/>
      <c r="V188" s="23"/>
      <c r="W188" s="1"/>
    </row>
    <row r="189" spans="1:23" ht="16.5" customHeight="1">
      <c r="B189" s="6" t="s">
        <v>354</v>
      </c>
      <c r="C189" s="6" t="s">
        <v>355</v>
      </c>
      <c r="D189" s="6"/>
      <c r="E189" s="6"/>
      <c r="F189" s="6"/>
      <c r="G189" s="6">
        <v>20</v>
      </c>
      <c r="H189" s="6">
        <v>112</v>
      </c>
      <c r="I189" s="6"/>
      <c r="J189" s="6"/>
      <c r="K189" s="7" t="s">
        <v>33</v>
      </c>
      <c r="L189" s="7" t="s">
        <v>56</v>
      </c>
      <c r="M189" s="29">
        <v>300000</v>
      </c>
      <c r="N189" s="29">
        <v>0</v>
      </c>
      <c r="O189" s="29">
        <f>+M189+N189</f>
        <v>300000</v>
      </c>
      <c r="P189" s="29"/>
      <c r="R189" s="2"/>
      <c r="S189" s="1"/>
      <c r="T189" s="1"/>
      <c r="U189" s="1"/>
      <c r="V189" s="23"/>
      <c r="W189" s="1"/>
    </row>
    <row r="190" spans="1:23" ht="19.5" customHeight="1">
      <c r="B190" s="6" t="s">
        <v>356</v>
      </c>
      <c r="C190" s="6" t="s">
        <v>357</v>
      </c>
      <c r="D190" s="6"/>
      <c r="E190" s="6"/>
      <c r="F190" s="6"/>
      <c r="G190" s="6"/>
      <c r="H190" s="6"/>
      <c r="I190" s="6"/>
      <c r="J190" s="6"/>
      <c r="K190" s="7"/>
      <c r="L190" s="7"/>
      <c r="M190" s="29">
        <v>100000</v>
      </c>
      <c r="N190" s="29">
        <v>0</v>
      </c>
      <c r="O190" s="29">
        <f>+M190+N190</f>
        <v>100000</v>
      </c>
      <c r="P190" s="28"/>
      <c r="R190" s="2"/>
      <c r="S190" s="1"/>
      <c r="T190" s="1"/>
      <c r="U190" s="1"/>
      <c r="V190" s="23"/>
      <c r="W190" s="1"/>
    </row>
    <row r="191" spans="1:23" ht="18" hidden="1" customHeight="1">
      <c r="B191" s="5" t="s">
        <v>358</v>
      </c>
      <c r="C191" s="5" t="s">
        <v>359</v>
      </c>
      <c r="D191" s="5"/>
      <c r="E191" s="5"/>
      <c r="F191" s="5"/>
      <c r="G191" s="6">
        <v>20</v>
      </c>
      <c r="H191" s="6">
        <v>112</v>
      </c>
      <c r="I191" s="5"/>
      <c r="J191" s="5"/>
      <c r="K191" s="5"/>
      <c r="L191" s="5"/>
      <c r="M191" s="28">
        <v>20550000</v>
      </c>
      <c r="N191" s="28">
        <f t="shared" ref="N191:O191" si="133">+N192+N194+N196+N198+N200+N202+N204+N207</f>
        <v>6700000</v>
      </c>
      <c r="O191" s="28">
        <f t="shared" si="133"/>
        <v>27250000</v>
      </c>
      <c r="P191" s="29"/>
      <c r="R191" s="2"/>
      <c r="S191" s="1"/>
      <c r="T191" s="1"/>
      <c r="U191" s="1"/>
      <c r="V191" s="23"/>
      <c r="W191" s="1"/>
    </row>
    <row r="192" spans="1:23" ht="30" hidden="1">
      <c r="B192" s="5" t="s">
        <v>360</v>
      </c>
      <c r="C192" s="5" t="s">
        <v>361</v>
      </c>
      <c r="D192" s="5"/>
      <c r="E192" s="5"/>
      <c r="F192" s="5"/>
      <c r="G192" s="6">
        <v>20</v>
      </c>
      <c r="H192" s="6">
        <v>112</v>
      </c>
      <c r="I192" s="5"/>
      <c r="J192" s="5"/>
      <c r="K192" s="5" t="s">
        <v>30</v>
      </c>
      <c r="L192" s="5"/>
      <c r="M192" s="28">
        <v>300000</v>
      </c>
      <c r="N192" s="28">
        <f t="shared" ref="N192:O192" si="134">+N193</f>
        <v>0</v>
      </c>
      <c r="O192" s="28">
        <f t="shared" si="134"/>
        <v>300000</v>
      </c>
      <c r="P192" s="29"/>
      <c r="R192" s="2"/>
      <c r="S192" s="1"/>
      <c r="T192" s="1"/>
      <c r="U192" s="1"/>
      <c r="V192" s="23"/>
      <c r="W192" s="1"/>
    </row>
    <row r="193" spans="1:23" ht="18.75" customHeight="1">
      <c r="B193" s="6" t="s">
        <v>362</v>
      </c>
      <c r="C193" s="6" t="s">
        <v>363</v>
      </c>
      <c r="D193" s="6"/>
      <c r="E193" s="6"/>
      <c r="F193" s="6"/>
      <c r="G193" s="6">
        <v>20</v>
      </c>
      <c r="H193" s="6">
        <v>112</v>
      </c>
      <c r="I193" s="6"/>
      <c r="J193" s="6"/>
      <c r="K193" s="7" t="s">
        <v>33</v>
      </c>
      <c r="L193" s="7" t="s">
        <v>56</v>
      </c>
      <c r="M193" s="29">
        <v>300000</v>
      </c>
      <c r="N193" s="29">
        <v>0</v>
      </c>
      <c r="O193" s="29">
        <f>+M193+N193</f>
        <v>300000</v>
      </c>
      <c r="P193" s="28"/>
      <c r="R193" s="2"/>
      <c r="S193" s="1"/>
      <c r="T193" s="1"/>
      <c r="U193" s="1"/>
      <c r="V193" s="23"/>
      <c r="W193" s="1"/>
    </row>
    <row r="194" spans="1:23" ht="17.25" hidden="1" customHeight="1">
      <c r="B194" s="5" t="s">
        <v>364</v>
      </c>
      <c r="C194" s="5" t="s">
        <v>365</v>
      </c>
      <c r="D194" s="5"/>
      <c r="E194" s="5"/>
      <c r="F194" s="5"/>
      <c r="G194" s="6">
        <v>20</v>
      </c>
      <c r="H194" s="6">
        <v>112</v>
      </c>
      <c r="I194" s="5"/>
      <c r="J194" s="5"/>
      <c r="K194" s="5" t="s">
        <v>30</v>
      </c>
      <c r="L194" s="5"/>
      <c r="M194" s="28">
        <v>12000000</v>
      </c>
      <c r="N194" s="28">
        <f t="shared" ref="N194:O194" si="135">+N195</f>
        <v>0</v>
      </c>
      <c r="O194" s="28">
        <f t="shared" si="135"/>
        <v>12000000</v>
      </c>
      <c r="P194" s="28"/>
      <c r="R194" s="2"/>
      <c r="S194" s="1"/>
      <c r="T194" s="1"/>
      <c r="U194" s="1"/>
      <c r="V194" s="23"/>
      <c r="W194" s="1"/>
    </row>
    <row r="195" spans="1:23" ht="18.75" customHeight="1">
      <c r="B195" s="6" t="s">
        <v>366</v>
      </c>
      <c r="C195" s="6" t="s">
        <v>367</v>
      </c>
      <c r="D195" s="6"/>
      <c r="E195" s="6"/>
      <c r="F195" s="6"/>
      <c r="G195" s="6">
        <v>20</v>
      </c>
      <c r="H195" s="6">
        <v>112</v>
      </c>
      <c r="I195" s="6"/>
      <c r="J195" s="6"/>
      <c r="K195" s="7" t="s">
        <v>33</v>
      </c>
      <c r="L195" s="7" t="s">
        <v>56</v>
      </c>
      <c r="M195" s="29">
        <v>12000000</v>
      </c>
      <c r="N195" s="29">
        <v>0</v>
      </c>
      <c r="O195" s="29">
        <f>+M195+N195</f>
        <v>12000000</v>
      </c>
      <c r="P195" s="29"/>
      <c r="R195" s="2"/>
      <c r="S195" s="1"/>
      <c r="T195" s="1"/>
      <c r="U195" s="1"/>
      <c r="V195" s="23"/>
      <c r="W195" s="1"/>
    </row>
    <row r="196" spans="1:23" ht="30" hidden="1">
      <c r="B196" s="5" t="s">
        <v>368</v>
      </c>
      <c r="C196" s="5" t="s">
        <v>369</v>
      </c>
      <c r="D196" s="5"/>
      <c r="E196" s="5"/>
      <c r="F196" s="5"/>
      <c r="G196" s="6">
        <v>20</v>
      </c>
      <c r="H196" s="6">
        <v>112</v>
      </c>
      <c r="I196" s="5"/>
      <c r="J196" s="5"/>
      <c r="K196" s="5" t="s">
        <v>30</v>
      </c>
      <c r="L196" s="5"/>
      <c r="M196" s="28">
        <v>350000</v>
      </c>
      <c r="N196" s="28">
        <f t="shared" ref="N196:O196" si="136">+N197</f>
        <v>0</v>
      </c>
      <c r="O196" s="28">
        <f t="shared" si="136"/>
        <v>350000</v>
      </c>
      <c r="P196" s="28"/>
      <c r="R196" s="2"/>
      <c r="S196" s="1"/>
      <c r="T196" s="1"/>
      <c r="U196" s="1"/>
      <c r="V196" s="23"/>
      <c r="W196" s="1"/>
    </row>
    <row r="197" spans="1:23" ht="19.5" customHeight="1">
      <c r="B197" s="6" t="s">
        <v>370</v>
      </c>
      <c r="C197" s="6" t="s">
        <v>371</v>
      </c>
      <c r="D197" s="6"/>
      <c r="E197" s="6"/>
      <c r="F197" s="6"/>
      <c r="G197" s="6">
        <v>20</v>
      </c>
      <c r="H197" s="6">
        <v>112</v>
      </c>
      <c r="I197" s="6"/>
      <c r="J197" s="6"/>
      <c r="K197" s="7" t="s">
        <v>33</v>
      </c>
      <c r="L197" s="7" t="s">
        <v>56</v>
      </c>
      <c r="M197" s="29">
        <v>350000</v>
      </c>
      <c r="N197" s="29">
        <v>0</v>
      </c>
      <c r="O197" s="29">
        <f>+M197+N197</f>
        <v>350000</v>
      </c>
      <c r="P197" s="29"/>
      <c r="R197" s="2"/>
      <c r="S197" s="1"/>
      <c r="T197" s="1"/>
      <c r="U197" s="1"/>
      <c r="V197" s="23"/>
      <c r="W197" s="1"/>
    </row>
    <row r="198" spans="1:23" ht="17.25" hidden="1" customHeight="1">
      <c r="A198" s="3"/>
      <c r="B198" s="5" t="s">
        <v>372</v>
      </c>
      <c r="C198" s="5" t="s">
        <v>373</v>
      </c>
      <c r="D198" s="5"/>
      <c r="E198" s="5"/>
      <c r="F198" s="5"/>
      <c r="G198" s="6">
        <v>20</v>
      </c>
      <c r="H198" s="6">
        <v>112</v>
      </c>
      <c r="I198" s="5"/>
      <c r="J198" s="5"/>
      <c r="K198" s="5" t="s">
        <v>30</v>
      </c>
      <c r="L198" s="5"/>
      <c r="M198" s="28">
        <v>100000</v>
      </c>
      <c r="N198" s="28">
        <f t="shared" ref="N198:O198" si="137">+N199</f>
        <v>0</v>
      </c>
      <c r="O198" s="28">
        <f t="shared" si="137"/>
        <v>100000</v>
      </c>
      <c r="P198" s="28"/>
      <c r="R198" s="2"/>
      <c r="S198" s="1"/>
      <c r="T198" s="1"/>
      <c r="U198" s="1"/>
      <c r="V198" s="23"/>
      <c r="W198" s="1"/>
    </row>
    <row r="199" spans="1:23" ht="20.25" customHeight="1">
      <c r="A199" s="3"/>
      <c r="B199" s="6" t="s">
        <v>374</v>
      </c>
      <c r="C199" s="6" t="s">
        <v>373</v>
      </c>
      <c r="D199" s="6"/>
      <c r="E199" s="6"/>
      <c r="F199" s="6"/>
      <c r="G199" s="6">
        <v>20</v>
      </c>
      <c r="H199" s="6">
        <v>112</v>
      </c>
      <c r="I199" s="6"/>
      <c r="J199" s="6"/>
      <c r="K199" s="18" t="s">
        <v>33</v>
      </c>
      <c r="L199" s="18" t="s">
        <v>56</v>
      </c>
      <c r="M199" s="29">
        <v>100000</v>
      </c>
      <c r="N199" s="29">
        <v>0</v>
      </c>
      <c r="O199" s="29">
        <f>+M199+N199</f>
        <v>100000</v>
      </c>
      <c r="P199" s="29"/>
      <c r="R199" s="2"/>
      <c r="S199" s="1"/>
      <c r="T199" s="1"/>
      <c r="U199" s="1"/>
      <c r="V199" s="23"/>
      <c r="W199" s="1"/>
    </row>
    <row r="200" spans="1:23" s="3" customFormat="1" ht="20.25" hidden="1" customHeight="1">
      <c r="A200" s="1"/>
      <c r="B200" s="5" t="s">
        <v>375</v>
      </c>
      <c r="C200" s="5" t="s">
        <v>376</v>
      </c>
      <c r="D200" s="5"/>
      <c r="E200" s="5"/>
      <c r="F200" s="5"/>
      <c r="G200" s="6">
        <v>20</v>
      </c>
      <c r="H200" s="6">
        <v>112</v>
      </c>
      <c r="I200" s="5"/>
      <c r="J200" s="5"/>
      <c r="K200" s="5" t="s">
        <v>30</v>
      </c>
      <c r="L200" s="5"/>
      <c r="M200" s="28">
        <v>1300000</v>
      </c>
      <c r="N200" s="28">
        <f t="shared" ref="N200:O200" si="138">+N201</f>
        <v>0</v>
      </c>
      <c r="O200" s="28">
        <f t="shared" si="138"/>
        <v>1300000</v>
      </c>
      <c r="P200" s="28"/>
      <c r="R200" s="34"/>
      <c r="V200" s="24"/>
    </row>
    <row r="201" spans="1:23" s="3" customFormat="1" ht="19.5" customHeight="1">
      <c r="A201" s="1"/>
      <c r="B201" s="6" t="s">
        <v>377</v>
      </c>
      <c r="C201" s="6" t="s">
        <v>376</v>
      </c>
      <c r="D201" s="6"/>
      <c r="E201" s="6"/>
      <c r="F201" s="6"/>
      <c r="G201" s="6">
        <v>20</v>
      </c>
      <c r="H201" s="6">
        <v>112</v>
      </c>
      <c r="I201" s="6"/>
      <c r="J201" s="6"/>
      <c r="K201" s="7" t="s">
        <v>33</v>
      </c>
      <c r="L201" s="7" t="s">
        <v>56</v>
      </c>
      <c r="M201" s="29">
        <v>1300000</v>
      </c>
      <c r="N201" s="29">
        <v>0</v>
      </c>
      <c r="O201" s="29">
        <f>+M201+N201</f>
        <v>1300000</v>
      </c>
      <c r="P201" s="29"/>
      <c r="R201" s="34"/>
      <c r="V201" s="24"/>
    </row>
    <row r="202" spans="1:23" ht="17.25" hidden="1" customHeight="1">
      <c r="B202" s="5" t="s">
        <v>378</v>
      </c>
      <c r="C202" s="5" t="s">
        <v>379</v>
      </c>
      <c r="D202" s="5"/>
      <c r="E202" s="5"/>
      <c r="F202" s="5"/>
      <c r="G202" s="6">
        <v>20</v>
      </c>
      <c r="H202" s="6">
        <v>112</v>
      </c>
      <c r="I202" s="5"/>
      <c r="J202" s="5"/>
      <c r="K202" s="5" t="s">
        <v>30</v>
      </c>
      <c r="L202" s="5"/>
      <c r="M202" s="28">
        <v>1000000</v>
      </c>
      <c r="N202" s="28">
        <f t="shared" ref="N202:O202" si="139">+N203</f>
        <v>0</v>
      </c>
      <c r="O202" s="28">
        <f t="shared" si="139"/>
        <v>1000000</v>
      </c>
      <c r="P202" s="28"/>
      <c r="R202" s="2"/>
      <c r="S202" s="1"/>
      <c r="T202" s="1"/>
      <c r="U202" s="1"/>
      <c r="V202" s="23"/>
      <c r="W202" s="1"/>
    </row>
    <row r="203" spans="1:23" ht="18" customHeight="1">
      <c r="B203" s="6" t="s">
        <v>380</v>
      </c>
      <c r="C203" s="6" t="s">
        <v>379</v>
      </c>
      <c r="D203" s="6"/>
      <c r="E203" s="6"/>
      <c r="F203" s="6"/>
      <c r="G203" s="6">
        <v>20</v>
      </c>
      <c r="H203" s="6">
        <v>112</v>
      </c>
      <c r="I203" s="6"/>
      <c r="J203" s="6"/>
      <c r="K203" s="7" t="s">
        <v>33</v>
      </c>
      <c r="L203" s="7" t="s">
        <v>56</v>
      </c>
      <c r="M203" s="29">
        <v>1000000</v>
      </c>
      <c r="N203" s="29">
        <v>0</v>
      </c>
      <c r="O203" s="29">
        <f>+M203+N203</f>
        <v>1000000</v>
      </c>
      <c r="P203" s="29"/>
      <c r="R203" s="2"/>
      <c r="S203" s="1"/>
      <c r="T203" s="1"/>
      <c r="U203" s="1"/>
      <c r="V203" s="23"/>
      <c r="W203" s="1"/>
    </row>
    <row r="204" spans="1:23" ht="17.25" hidden="1" customHeight="1">
      <c r="B204" s="5" t="s">
        <v>381</v>
      </c>
      <c r="C204" s="5" t="s">
        <v>382</v>
      </c>
      <c r="D204" s="5"/>
      <c r="E204" s="5"/>
      <c r="F204" s="5"/>
      <c r="G204" s="6">
        <v>20</v>
      </c>
      <c r="H204" s="6">
        <v>112</v>
      </c>
      <c r="I204" s="5"/>
      <c r="J204" s="5"/>
      <c r="K204" s="5" t="s">
        <v>30</v>
      </c>
      <c r="L204" s="5"/>
      <c r="M204" s="28">
        <v>1000000</v>
      </c>
      <c r="N204" s="28">
        <f t="shared" ref="N204:O204" si="140">+N205+N206</f>
        <v>6500000</v>
      </c>
      <c r="O204" s="28">
        <f t="shared" si="140"/>
        <v>7500000</v>
      </c>
      <c r="P204" s="28"/>
      <c r="R204" s="2"/>
      <c r="S204" s="1"/>
      <c r="T204" s="1"/>
      <c r="U204" s="1"/>
      <c r="V204" s="23"/>
      <c r="W204" s="1"/>
    </row>
    <row r="205" spans="1:23" ht="17.25" customHeight="1">
      <c r="B205" s="6" t="s">
        <v>383</v>
      </c>
      <c r="C205" s="6" t="s">
        <v>384</v>
      </c>
      <c r="D205" s="6"/>
      <c r="E205" s="6"/>
      <c r="F205" s="6"/>
      <c r="G205" s="6">
        <v>20</v>
      </c>
      <c r="H205" s="6">
        <v>112</v>
      </c>
      <c r="I205" s="6"/>
      <c r="J205" s="6"/>
      <c r="K205" s="7" t="s">
        <v>33</v>
      </c>
      <c r="L205" s="7" t="s">
        <v>56</v>
      </c>
      <c r="M205" s="29">
        <v>500000</v>
      </c>
      <c r="N205" s="29">
        <v>6500000</v>
      </c>
      <c r="O205" s="29">
        <f>+M205+N205</f>
        <v>7000000</v>
      </c>
      <c r="P205" s="29"/>
      <c r="R205" s="2"/>
      <c r="S205" s="1"/>
      <c r="T205" s="1"/>
      <c r="U205" s="1"/>
      <c r="V205" s="23"/>
      <c r="W205" s="1"/>
    </row>
    <row r="206" spans="1:23" ht="19.5" customHeight="1">
      <c r="B206" s="6" t="s">
        <v>385</v>
      </c>
      <c r="C206" s="6" t="s">
        <v>386</v>
      </c>
      <c r="D206" s="6"/>
      <c r="E206" s="6"/>
      <c r="F206" s="6"/>
      <c r="G206" s="6">
        <v>20</v>
      </c>
      <c r="H206" s="6">
        <v>112</v>
      </c>
      <c r="I206" s="6"/>
      <c r="J206" s="6"/>
      <c r="K206" s="7" t="s">
        <v>33</v>
      </c>
      <c r="L206" s="7" t="s">
        <v>56</v>
      </c>
      <c r="M206" s="29">
        <v>500000</v>
      </c>
      <c r="N206" s="29">
        <v>0</v>
      </c>
      <c r="O206" s="29">
        <f>+M206+N206</f>
        <v>500000</v>
      </c>
      <c r="P206" s="28"/>
      <c r="R206" s="2"/>
      <c r="S206" s="1"/>
      <c r="T206" s="1"/>
      <c r="U206" s="1"/>
      <c r="V206" s="23"/>
      <c r="W206" s="1"/>
    </row>
    <row r="207" spans="1:23" ht="18" hidden="1" customHeight="1">
      <c r="B207" s="5" t="s">
        <v>387</v>
      </c>
      <c r="C207" s="5" t="s">
        <v>388</v>
      </c>
      <c r="D207" s="5"/>
      <c r="E207" s="5"/>
      <c r="F207" s="5"/>
      <c r="G207" s="6">
        <v>20</v>
      </c>
      <c r="H207" s="6">
        <v>112</v>
      </c>
      <c r="I207" s="5"/>
      <c r="J207" s="5"/>
      <c r="K207" s="5" t="s">
        <v>30</v>
      </c>
      <c r="L207" s="5"/>
      <c r="M207" s="28">
        <v>4500000</v>
      </c>
      <c r="N207" s="28">
        <f t="shared" ref="N207:O207" si="141">+SUM(N208:N211)</f>
        <v>200000</v>
      </c>
      <c r="O207" s="28">
        <f t="shared" si="141"/>
        <v>4700000</v>
      </c>
      <c r="P207" s="29"/>
      <c r="R207" s="2"/>
      <c r="S207" s="1"/>
      <c r="T207" s="1"/>
      <c r="U207" s="1"/>
      <c r="V207" s="23"/>
      <c r="W207" s="1"/>
    </row>
    <row r="208" spans="1:23" ht="17.25" customHeight="1">
      <c r="B208" s="6" t="s">
        <v>389</v>
      </c>
      <c r="C208" s="6" t="s">
        <v>390</v>
      </c>
      <c r="D208" s="6"/>
      <c r="E208" s="6"/>
      <c r="F208" s="6"/>
      <c r="G208" s="6">
        <v>20</v>
      </c>
      <c r="H208" s="6">
        <v>112</v>
      </c>
      <c r="I208" s="6"/>
      <c r="J208" s="6"/>
      <c r="K208" s="7" t="s">
        <v>33</v>
      </c>
      <c r="L208" s="7" t="s">
        <v>56</v>
      </c>
      <c r="M208" s="29">
        <v>100000</v>
      </c>
      <c r="N208" s="29">
        <v>0</v>
      </c>
      <c r="O208" s="29">
        <f>+M208+N208</f>
        <v>100000</v>
      </c>
      <c r="P208" s="29"/>
      <c r="R208" s="2"/>
      <c r="S208" s="1"/>
      <c r="T208" s="1"/>
      <c r="U208" s="1"/>
      <c r="V208" s="23"/>
      <c r="W208" s="1"/>
    </row>
    <row r="209" spans="1:23" ht="17.25" hidden="1" customHeight="1">
      <c r="B209" s="6" t="s">
        <v>391</v>
      </c>
      <c r="C209" s="6" t="s">
        <v>392</v>
      </c>
      <c r="D209" s="6"/>
      <c r="E209" s="6"/>
      <c r="F209" s="6"/>
      <c r="G209" s="6"/>
      <c r="H209" s="6"/>
      <c r="I209" s="6"/>
      <c r="J209" s="6"/>
      <c r="K209" s="7"/>
      <c r="L209" s="7"/>
      <c r="M209" s="29">
        <v>0</v>
      </c>
      <c r="N209" s="29">
        <v>0</v>
      </c>
      <c r="O209" s="29">
        <v>0</v>
      </c>
      <c r="P209" s="29"/>
      <c r="R209" s="2"/>
      <c r="S209" s="1"/>
      <c r="T209" s="1"/>
      <c r="U209" s="1"/>
      <c r="V209" s="23"/>
      <c r="W209" s="1"/>
    </row>
    <row r="210" spans="1:23" ht="19.5" customHeight="1">
      <c r="B210" s="6" t="s">
        <v>393</v>
      </c>
      <c r="C210" s="6" t="s">
        <v>394</v>
      </c>
      <c r="D210" s="6"/>
      <c r="E210" s="6"/>
      <c r="F210" s="6"/>
      <c r="G210" s="6">
        <v>20</v>
      </c>
      <c r="H210" s="6">
        <v>112</v>
      </c>
      <c r="I210" s="6"/>
      <c r="J210" s="6"/>
      <c r="K210" s="7" t="s">
        <v>33</v>
      </c>
      <c r="L210" s="7" t="s">
        <v>56</v>
      </c>
      <c r="M210" s="29">
        <v>1600000</v>
      </c>
      <c r="N210" s="29">
        <v>0</v>
      </c>
      <c r="O210" s="29">
        <f>+M210+N210</f>
        <v>1600000</v>
      </c>
      <c r="P210" s="28"/>
      <c r="R210" s="2"/>
      <c r="S210" s="1"/>
      <c r="T210" s="1"/>
      <c r="U210" s="1"/>
      <c r="V210" s="23"/>
      <c r="W210" s="1"/>
    </row>
    <row r="211" spans="1:23" ht="27" customHeight="1">
      <c r="B211" s="6" t="s">
        <v>395</v>
      </c>
      <c r="C211" s="6" t="s">
        <v>396</v>
      </c>
      <c r="D211" s="6"/>
      <c r="E211" s="6"/>
      <c r="F211" s="6"/>
      <c r="G211" s="6"/>
      <c r="H211" s="6"/>
      <c r="I211" s="6"/>
      <c r="J211" s="6"/>
      <c r="K211" s="7"/>
      <c r="L211" s="7"/>
      <c r="M211" s="29">
        <v>2800000</v>
      </c>
      <c r="N211" s="29">
        <v>200000</v>
      </c>
      <c r="O211" s="29">
        <f>+M211+N211</f>
        <v>3000000</v>
      </c>
      <c r="P211" s="29"/>
      <c r="R211" s="2"/>
      <c r="S211" s="1"/>
      <c r="T211" s="1"/>
      <c r="U211" s="1"/>
      <c r="V211" s="23"/>
      <c r="W211" s="1"/>
    </row>
    <row r="212" spans="1:23" ht="18" hidden="1" customHeight="1">
      <c r="B212" s="4">
        <v>2.4</v>
      </c>
      <c r="C212" s="5" t="s">
        <v>397</v>
      </c>
      <c r="D212" s="4"/>
      <c r="E212" s="4"/>
      <c r="F212" s="4"/>
      <c r="G212" s="6">
        <v>20</v>
      </c>
      <c r="H212" s="6">
        <v>112</v>
      </c>
      <c r="I212" s="4"/>
      <c r="J212" s="4"/>
      <c r="K212" s="4"/>
      <c r="L212" s="4"/>
      <c r="M212" s="28">
        <f t="shared" ref="M212:N214" si="142">+M213</f>
        <v>0</v>
      </c>
      <c r="N212" s="28">
        <f t="shared" si="142"/>
        <v>0</v>
      </c>
      <c r="O212" s="28">
        <f>+O215</f>
        <v>0</v>
      </c>
      <c r="P212" s="29"/>
      <c r="R212" s="2"/>
      <c r="S212" s="1"/>
      <c r="T212" s="1"/>
      <c r="U212" s="1"/>
      <c r="V212" s="23"/>
      <c r="W212" s="1"/>
    </row>
    <row r="213" spans="1:23" ht="30" hidden="1" customHeight="1">
      <c r="B213" s="5" t="s">
        <v>398</v>
      </c>
      <c r="C213" s="5" t="s">
        <v>399</v>
      </c>
      <c r="D213" s="5"/>
      <c r="E213" s="5"/>
      <c r="F213" s="5"/>
      <c r="G213" s="6">
        <v>20</v>
      </c>
      <c r="H213" s="6">
        <v>112</v>
      </c>
      <c r="I213" s="5"/>
      <c r="J213" s="5"/>
      <c r="K213" s="5"/>
      <c r="L213" s="5"/>
      <c r="M213" s="28">
        <f t="shared" si="142"/>
        <v>0</v>
      </c>
      <c r="N213" s="28">
        <f t="shared" si="142"/>
        <v>0</v>
      </c>
      <c r="O213" s="28">
        <f>+O214</f>
        <v>0</v>
      </c>
      <c r="P213" s="29"/>
      <c r="R213" s="2"/>
      <c r="S213" s="1"/>
      <c r="T213" s="1"/>
      <c r="U213" s="1"/>
      <c r="V213" s="23"/>
      <c r="W213" s="1"/>
    </row>
    <row r="214" spans="1:23" ht="18" hidden="1" customHeight="1">
      <c r="B214" s="5" t="s">
        <v>400</v>
      </c>
      <c r="C214" s="5" t="s">
        <v>401</v>
      </c>
      <c r="D214" s="5"/>
      <c r="E214" s="5"/>
      <c r="F214" s="5"/>
      <c r="G214" s="6">
        <v>20</v>
      </c>
      <c r="H214" s="6">
        <v>112</v>
      </c>
      <c r="I214" s="5"/>
      <c r="J214" s="5"/>
      <c r="K214" s="5"/>
      <c r="L214" s="5"/>
      <c r="M214" s="28">
        <f t="shared" si="142"/>
        <v>0</v>
      </c>
      <c r="N214" s="28">
        <f t="shared" si="142"/>
        <v>0</v>
      </c>
      <c r="O214" s="28">
        <f>+M214-N214</f>
        <v>0</v>
      </c>
      <c r="P214" s="28"/>
      <c r="R214" s="2"/>
      <c r="S214" s="1"/>
      <c r="T214" s="1"/>
      <c r="U214" s="1"/>
      <c r="V214" s="23"/>
      <c r="W214" s="1"/>
    </row>
    <row r="215" spans="1:23" ht="53.25" hidden="1" customHeight="1">
      <c r="B215" s="6" t="s">
        <v>402</v>
      </c>
      <c r="C215" s="6" t="s">
        <v>403</v>
      </c>
      <c r="D215" s="6"/>
      <c r="E215" s="6"/>
      <c r="F215" s="6"/>
      <c r="G215" s="6">
        <v>20</v>
      </c>
      <c r="H215" s="6">
        <v>112</v>
      </c>
      <c r="I215" s="6"/>
      <c r="J215" s="6"/>
      <c r="K215" s="7" t="s">
        <v>33</v>
      </c>
      <c r="L215" s="7" t="s">
        <v>56</v>
      </c>
      <c r="M215" s="29">
        <v>0</v>
      </c>
      <c r="N215" s="29">
        <v>0</v>
      </c>
      <c r="O215" s="29">
        <f>+N215</f>
        <v>0</v>
      </c>
      <c r="P215" s="28"/>
      <c r="R215" s="2"/>
      <c r="S215" s="1"/>
      <c r="T215" s="1"/>
      <c r="U215" s="1"/>
      <c r="V215" s="23"/>
      <c r="W215" s="1"/>
    </row>
    <row r="216" spans="1:23" ht="22.5" customHeight="1">
      <c r="A216" s="58"/>
      <c r="B216" s="59">
        <v>2.6</v>
      </c>
      <c r="C216" s="60" t="s">
        <v>404</v>
      </c>
      <c r="D216" s="59"/>
      <c r="E216" s="59"/>
      <c r="F216" s="59"/>
      <c r="G216" s="61">
        <v>20</v>
      </c>
      <c r="H216" s="61">
        <v>112</v>
      </c>
      <c r="I216" s="59"/>
      <c r="J216" s="59"/>
      <c r="K216" s="59"/>
      <c r="L216" s="59"/>
      <c r="M216" s="62">
        <f>+M217+M228+M237+M244+M257+M273+M276+M282</f>
        <v>89928748</v>
      </c>
      <c r="N216" s="62">
        <f t="shared" ref="N216" si="143">+N217+N228+N237+N244+N257+N273+N276+N282</f>
        <v>39050000</v>
      </c>
      <c r="O216" s="62">
        <f>+O217+O228+O237+O244+O257+O273+O276+O282</f>
        <v>128978748</v>
      </c>
      <c r="P216" s="28"/>
      <c r="R216" s="2"/>
      <c r="S216" s="1"/>
      <c r="T216" s="1"/>
      <c r="U216" s="1"/>
      <c r="V216" s="23"/>
      <c r="W216" s="1"/>
    </row>
    <row r="217" spans="1:23" ht="36" hidden="1" customHeight="1">
      <c r="B217" s="5" t="s">
        <v>405</v>
      </c>
      <c r="C217" s="5" t="s">
        <v>406</v>
      </c>
      <c r="D217" s="5"/>
      <c r="E217" s="5"/>
      <c r="F217" s="5"/>
      <c r="G217" s="6">
        <v>20</v>
      </c>
      <c r="H217" s="6">
        <v>112</v>
      </c>
      <c r="I217" s="5"/>
      <c r="J217" s="5"/>
      <c r="K217" s="5"/>
      <c r="L217" s="5"/>
      <c r="M217" s="28">
        <f>+M218+M220+M222+M224+M226</f>
        <v>62578748</v>
      </c>
      <c r="N217" s="28">
        <f>+N218+N220+N222+N224+N226</f>
        <v>1700000</v>
      </c>
      <c r="O217" s="28">
        <f>+O218+O220+O222+O224+O226</f>
        <v>64278748</v>
      </c>
      <c r="P217" s="28"/>
      <c r="R217" s="40"/>
      <c r="S217" s="1"/>
      <c r="T217" s="1"/>
      <c r="U217" s="1"/>
      <c r="V217" s="23"/>
      <c r="W217" s="1"/>
    </row>
    <row r="218" spans="1:23" ht="30" hidden="1">
      <c r="B218" s="5" t="s">
        <v>407</v>
      </c>
      <c r="C218" s="5" t="s">
        <v>408</v>
      </c>
      <c r="D218" s="5"/>
      <c r="E218" s="5"/>
      <c r="F218" s="5"/>
      <c r="G218" s="6">
        <v>20</v>
      </c>
      <c r="H218" s="6">
        <v>112</v>
      </c>
      <c r="I218" s="5"/>
      <c r="J218" s="5"/>
      <c r="K218" s="5" t="s">
        <v>30</v>
      </c>
      <c r="L218" s="5"/>
      <c r="M218" s="28">
        <f t="shared" ref="M218:O218" si="144">+M219</f>
        <v>500000</v>
      </c>
      <c r="N218" s="28">
        <f t="shared" si="144"/>
        <v>500000</v>
      </c>
      <c r="O218" s="28">
        <f t="shared" si="144"/>
        <v>1000000</v>
      </c>
      <c r="P218" s="28"/>
      <c r="R218" s="2"/>
      <c r="S218" s="1"/>
      <c r="T218" s="1"/>
      <c r="U218" s="1"/>
      <c r="V218" s="23"/>
      <c r="W218" s="1"/>
    </row>
    <row r="219" spans="1:23" ht="20.25" customHeight="1">
      <c r="B219" s="6" t="s">
        <v>409</v>
      </c>
      <c r="C219" s="6" t="s">
        <v>408</v>
      </c>
      <c r="D219" s="6"/>
      <c r="E219" s="6"/>
      <c r="F219" s="6"/>
      <c r="G219" s="6">
        <v>20</v>
      </c>
      <c r="H219" s="6">
        <v>112</v>
      </c>
      <c r="I219" s="6"/>
      <c r="J219" s="6"/>
      <c r="K219" s="7" t="s">
        <v>33</v>
      </c>
      <c r="L219" s="7" t="s">
        <v>56</v>
      </c>
      <c r="M219" s="29">
        <v>500000</v>
      </c>
      <c r="N219" s="29">
        <v>500000</v>
      </c>
      <c r="O219" s="29">
        <f>+M219+N219</f>
        <v>1000000</v>
      </c>
      <c r="P219" s="29"/>
      <c r="R219" s="2"/>
      <c r="S219" s="1"/>
      <c r="T219" s="1"/>
      <c r="U219" s="1"/>
      <c r="V219" s="23"/>
      <c r="W219" s="1"/>
    </row>
    <row r="220" spans="1:23" ht="18" hidden="1" customHeight="1">
      <c r="B220" s="5" t="s">
        <v>410</v>
      </c>
      <c r="C220" s="5" t="s">
        <v>411</v>
      </c>
      <c r="D220" s="5"/>
      <c r="E220" s="5"/>
      <c r="F220" s="5"/>
      <c r="G220" s="6">
        <v>20</v>
      </c>
      <c r="H220" s="6">
        <v>112</v>
      </c>
      <c r="I220" s="5"/>
      <c r="J220" s="5"/>
      <c r="K220" s="5" t="s">
        <v>30</v>
      </c>
      <c r="L220" s="5"/>
      <c r="M220" s="28">
        <f t="shared" ref="M220" si="145">+M221</f>
        <v>400000</v>
      </c>
      <c r="N220" s="28">
        <f t="shared" ref="N220:O220" si="146">+N221</f>
        <v>600000</v>
      </c>
      <c r="O220" s="28">
        <f t="shared" si="146"/>
        <v>1000000</v>
      </c>
      <c r="P220" s="28"/>
      <c r="R220" s="2"/>
      <c r="S220" s="1"/>
      <c r="T220" s="1"/>
      <c r="U220" s="1"/>
      <c r="V220" s="23"/>
      <c r="W220" s="1"/>
    </row>
    <row r="221" spans="1:23" ht="19.5" customHeight="1">
      <c r="B221" s="6" t="s">
        <v>412</v>
      </c>
      <c r="C221" s="6" t="s">
        <v>411</v>
      </c>
      <c r="D221" s="6"/>
      <c r="E221" s="6"/>
      <c r="F221" s="6"/>
      <c r="G221" s="6">
        <v>20</v>
      </c>
      <c r="H221" s="6">
        <v>112</v>
      </c>
      <c r="I221" s="6"/>
      <c r="J221" s="6"/>
      <c r="K221" s="7" t="s">
        <v>33</v>
      </c>
      <c r="L221" s="7" t="s">
        <v>56</v>
      </c>
      <c r="M221" s="29">
        <v>400000</v>
      </c>
      <c r="N221" s="29">
        <v>600000</v>
      </c>
      <c r="O221" s="29">
        <f>+M221+N221</f>
        <v>1000000</v>
      </c>
      <c r="P221" s="29"/>
      <c r="R221" s="2"/>
      <c r="S221" s="1"/>
      <c r="T221" s="1"/>
      <c r="U221" s="1"/>
      <c r="V221" s="23"/>
      <c r="W221" s="1"/>
    </row>
    <row r="222" spans="1:23" ht="19.5" hidden="1" customHeight="1">
      <c r="B222" s="5" t="s">
        <v>413</v>
      </c>
      <c r="C222" s="5" t="s">
        <v>414</v>
      </c>
      <c r="D222" s="5"/>
      <c r="E222" s="5"/>
      <c r="F222" s="5"/>
      <c r="G222" s="6">
        <v>20</v>
      </c>
      <c r="H222" s="6">
        <v>112</v>
      </c>
      <c r="I222" s="5"/>
      <c r="J222" s="5"/>
      <c r="K222" s="5" t="s">
        <v>30</v>
      </c>
      <c r="L222" s="5"/>
      <c r="M222" s="28">
        <f t="shared" ref="M222" si="147">+M223</f>
        <v>7500000</v>
      </c>
      <c r="N222" s="28">
        <f t="shared" ref="N222:O222" si="148">+N223</f>
        <v>0</v>
      </c>
      <c r="O222" s="28">
        <f t="shared" si="148"/>
        <v>7500000</v>
      </c>
      <c r="P222" s="28"/>
      <c r="R222" s="2"/>
      <c r="S222" s="1"/>
      <c r="T222" s="1"/>
      <c r="U222" s="1"/>
      <c r="V222" s="23"/>
      <c r="W222" s="1"/>
    </row>
    <row r="223" spans="1:23" ht="19.5" customHeight="1">
      <c r="B223" s="6" t="s">
        <v>415</v>
      </c>
      <c r="C223" s="6" t="s">
        <v>414</v>
      </c>
      <c r="D223" s="6"/>
      <c r="E223" s="6"/>
      <c r="F223" s="6"/>
      <c r="G223" s="6">
        <v>20</v>
      </c>
      <c r="H223" s="6">
        <v>112</v>
      </c>
      <c r="I223" s="6"/>
      <c r="J223" s="6"/>
      <c r="K223" s="7" t="s">
        <v>33</v>
      </c>
      <c r="L223" s="7" t="s">
        <v>56</v>
      </c>
      <c r="M223" s="29">
        <v>7500000</v>
      </c>
      <c r="N223" s="29">
        <v>0</v>
      </c>
      <c r="O223" s="29">
        <f>+M223+N223</f>
        <v>7500000</v>
      </c>
      <c r="P223" s="29"/>
      <c r="R223" s="2"/>
      <c r="S223" s="1"/>
      <c r="T223" s="1"/>
      <c r="U223" s="1"/>
      <c r="V223" s="23"/>
      <c r="W223" s="1"/>
    </row>
    <row r="224" spans="1:23" ht="19.5" hidden="1" customHeight="1">
      <c r="B224" s="5" t="s">
        <v>416</v>
      </c>
      <c r="C224" s="5" t="s">
        <v>417</v>
      </c>
      <c r="D224" s="5"/>
      <c r="E224" s="5"/>
      <c r="F224" s="5"/>
      <c r="G224" s="6">
        <v>20</v>
      </c>
      <c r="H224" s="6">
        <v>112</v>
      </c>
      <c r="I224" s="5"/>
      <c r="J224" s="5"/>
      <c r="K224" s="5" t="s">
        <v>30</v>
      </c>
      <c r="L224" s="5"/>
      <c r="M224" s="28">
        <f t="shared" ref="M224" si="149">+M225</f>
        <v>400000</v>
      </c>
      <c r="N224" s="28">
        <f t="shared" ref="N224:O224" si="150">+N225</f>
        <v>600000</v>
      </c>
      <c r="O224" s="28">
        <f t="shared" si="150"/>
        <v>1000000</v>
      </c>
      <c r="P224" s="28"/>
      <c r="R224" s="2"/>
      <c r="S224" s="1"/>
      <c r="T224" s="1"/>
      <c r="U224" s="1"/>
      <c r="V224" s="23"/>
      <c r="W224" s="1"/>
    </row>
    <row r="225" spans="2:23" ht="19.5" customHeight="1">
      <c r="B225" s="6" t="s">
        <v>418</v>
      </c>
      <c r="C225" s="6" t="s">
        <v>417</v>
      </c>
      <c r="D225" s="6"/>
      <c r="E225" s="6"/>
      <c r="F225" s="6"/>
      <c r="G225" s="6">
        <v>20</v>
      </c>
      <c r="H225" s="6">
        <v>112</v>
      </c>
      <c r="I225" s="6"/>
      <c r="J225" s="6"/>
      <c r="K225" s="7" t="s">
        <v>33</v>
      </c>
      <c r="L225" s="7" t="s">
        <v>56</v>
      </c>
      <c r="M225" s="29">
        <v>400000</v>
      </c>
      <c r="N225" s="29">
        <v>600000</v>
      </c>
      <c r="O225" s="29">
        <f>+M225+N225</f>
        <v>1000000</v>
      </c>
      <c r="P225" s="29"/>
      <c r="R225" s="2"/>
      <c r="S225" s="1"/>
      <c r="T225" s="1"/>
      <c r="U225" s="1"/>
      <c r="V225" s="23"/>
      <c r="W225" s="1"/>
    </row>
    <row r="226" spans="2:23" ht="19.5" hidden="1" customHeight="1">
      <c r="B226" s="5" t="s">
        <v>419</v>
      </c>
      <c r="C226" s="5" t="s">
        <v>420</v>
      </c>
      <c r="D226" s="5"/>
      <c r="E226" s="5"/>
      <c r="F226" s="5"/>
      <c r="G226" s="6">
        <v>20</v>
      </c>
      <c r="H226" s="6">
        <v>112</v>
      </c>
      <c r="I226" s="5"/>
      <c r="J226" s="5"/>
      <c r="K226" s="5" t="s">
        <v>30</v>
      </c>
      <c r="L226" s="5"/>
      <c r="M226" s="28">
        <f t="shared" ref="M226" si="151">+M227</f>
        <v>53778748</v>
      </c>
      <c r="N226" s="28">
        <f t="shared" ref="N226:O226" si="152">+N227</f>
        <v>0</v>
      </c>
      <c r="O226" s="28">
        <f t="shared" si="152"/>
        <v>53778748</v>
      </c>
      <c r="P226" s="28"/>
      <c r="R226" s="2"/>
      <c r="S226" s="1"/>
      <c r="T226" s="1"/>
      <c r="U226" s="1"/>
      <c r="V226" s="23"/>
      <c r="W226" s="1"/>
    </row>
    <row r="227" spans="2:23" ht="19.5" customHeight="1">
      <c r="B227" s="6" t="s">
        <v>421</v>
      </c>
      <c r="C227" s="6" t="s">
        <v>422</v>
      </c>
      <c r="D227" s="6"/>
      <c r="E227" s="6"/>
      <c r="F227" s="6"/>
      <c r="G227" s="6">
        <v>20</v>
      </c>
      <c r="H227" s="6">
        <v>112</v>
      </c>
      <c r="I227" s="6"/>
      <c r="J227" s="6"/>
      <c r="K227" s="7" t="s">
        <v>33</v>
      </c>
      <c r="L227" s="7" t="s">
        <v>56</v>
      </c>
      <c r="M227" s="29">
        <v>53778748</v>
      </c>
      <c r="N227" s="29">
        <v>0</v>
      </c>
      <c r="O227" s="29">
        <f>+M227+N227</f>
        <v>53778748</v>
      </c>
      <c r="P227" s="2"/>
      <c r="Q227" s="34"/>
      <c r="S227" s="1"/>
      <c r="T227" s="1"/>
      <c r="U227" s="1"/>
      <c r="V227" s="23"/>
      <c r="W227" s="1"/>
    </row>
    <row r="228" spans="2:23" ht="19.5" hidden="1" customHeight="1">
      <c r="B228" s="5" t="s">
        <v>423</v>
      </c>
      <c r="C228" s="5" t="s">
        <v>424</v>
      </c>
      <c r="D228" s="5"/>
      <c r="E228" s="5"/>
      <c r="F228" s="5"/>
      <c r="G228" s="6">
        <v>20</v>
      </c>
      <c r="H228" s="6">
        <v>112</v>
      </c>
      <c r="I228" s="5"/>
      <c r="J228" s="5"/>
      <c r="K228" s="5" t="s">
        <v>30</v>
      </c>
      <c r="L228" s="5"/>
      <c r="M228" s="28">
        <f t="shared" ref="M228" si="153">+M229+M233+M235+M231</f>
        <v>1000000</v>
      </c>
      <c r="N228" s="28">
        <f t="shared" ref="N228:O228" si="154">+N229+N233+N235+N231</f>
        <v>0</v>
      </c>
      <c r="O228" s="28">
        <f t="shared" si="154"/>
        <v>1000000</v>
      </c>
      <c r="P228" s="28"/>
      <c r="R228" s="2"/>
      <c r="S228" s="1"/>
      <c r="T228" s="1"/>
      <c r="U228" s="1"/>
      <c r="V228" s="23"/>
      <c r="W228" s="1"/>
    </row>
    <row r="229" spans="2:23" ht="19.5" hidden="1" customHeight="1">
      <c r="B229" s="5" t="s">
        <v>425</v>
      </c>
      <c r="C229" s="5" t="s">
        <v>426</v>
      </c>
      <c r="D229" s="5"/>
      <c r="E229" s="5"/>
      <c r="F229" s="5"/>
      <c r="G229" s="6">
        <v>20</v>
      </c>
      <c r="H229" s="6">
        <v>112</v>
      </c>
      <c r="I229" s="5"/>
      <c r="J229" s="5"/>
      <c r="K229" s="5"/>
      <c r="L229" s="5"/>
      <c r="M229" s="28">
        <f t="shared" ref="M229" si="155">+M230</f>
        <v>300000</v>
      </c>
      <c r="N229" s="28">
        <f t="shared" ref="N229:O229" si="156">+N230</f>
        <v>0</v>
      </c>
      <c r="O229" s="28">
        <f t="shared" si="156"/>
        <v>300000</v>
      </c>
      <c r="P229" s="29"/>
      <c r="R229" s="2"/>
      <c r="S229" s="1"/>
      <c r="T229" s="1"/>
      <c r="U229" s="1"/>
      <c r="V229" s="23"/>
      <c r="W229" s="1"/>
    </row>
    <row r="230" spans="2:23" ht="19.5" customHeight="1">
      <c r="B230" s="6" t="s">
        <v>427</v>
      </c>
      <c r="C230" s="6" t="s">
        <v>428</v>
      </c>
      <c r="D230" s="6"/>
      <c r="E230" s="6"/>
      <c r="F230" s="6"/>
      <c r="G230" s="6">
        <v>20</v>
      </c>
      <c r="H230" s="6">
        <v>112</v>
      </c>
      <c r="I230" s="6"/>
      <c r="J230" s="6"/>
      <c r="K230" s="7" t="s">
        <v>33</v>
      </c>
      <c r="L230" s="7" t="s">
        <v>56</v>
      </c>
      <c r="M230" s="29">
        <v>300000</v>
      </c>
      <c r="N230" s="29">
        <v>0</v>
      </c>
      <c r="O230" s="29">
        <f>+M230+N230</f>
        <v>300000</v>
      </c>
      <c r="P230" s="28"/>
      <c r="R230" s="2"/>
      <c r="S230" s="1"/>
      <c r="T230" s="1"/>
      <c r="U230" s="1"/>
      <c r="V230" s="23"/>
      <c r="W230" s="1"/>
    </row>
    <row r="231" spans="2:23" ht="19.5" hidden="1" customHeight="1">
      <c r="B231" s="5" t="s">
        <v>429</v>
      </c>
      <c r="C231" s="5" t="s">
        <v>430</v>
      </c>
      <c r="D231" s="5"/>
      <c r="E231" s="5"/>
      <c r="F231" s="5"/>
      <c r="G231" s="6">
        <v>20</v>
      </c>
      <c r="H231" s="6">
        <v>112</v>
      </c>
      <c r="I231" s="5"/>
      <c r="J231" s="5"/>
      <c r="K231" s="5" t="s">
        <v>30</v>
      </c>
      <c r="L231" s="5"/>
      <c r="M231" s="28">
        <f t="shared" ref="M231" si="157">+M232</f>
        <v>300000</v>
      </c>
      <c r="N231" s="28">
        <f t="shared" ref="N231:O231" si="158">+N232</f>
        <v>0</v>
      </c>
      <c r="O231" s="28">
        <f t="shared" si="158"/>
        <v>300000</v>
      </c>
      <c r="P231" s="28"/>
      <c r="R231" s="2"/>
      <c r="S231" s="1"/>
      <c r="T231" s="1"/>
      <c r="U231" s="1"/>
      <c r="V231" s="23"/>
      <c r="W231" s="1"/>
    </row>
    <row r="232" spans="2:23" ht="19.5" customHeight="1">
      <c r="B232" s="6" t="s">
        <v>431</v>
      </c>
      <c r="C232" s="6" t="s">
        <v>430</v>
      </c>
      <c r="D232" s="6"/>
      <c r="E232" s="6"/>
      <c r="F232" s="6"/>
      <c r="G232" s="6">
        <v>20</v>
      </c>
      <c r="H232" s="6">
        <v>112</v>
      </c>
      <c r="I232" s="6"/>
      <c r="J232" s="6"/>
      <c r="K232" s="7" t="s">
        <v>33</v>
      </c>
      <c r="L232" s="7" t="s">
        <v>56</v>
      </c>
      <c r="M232" s="29">
        <v>300000</v>
      </c>
      <c r="N232" s="29">
        <v>0</v>
      </c>
      <c r="O232" s="29">
        <f>+M232+N232</f>
        <v>300000</v>
      </c>
      <c r="P232" s="29"/>
      <c r="R232" s="2"/>
      <c r="S232" s="1"/>
      <c r="T232" s="1"/>
      <c r="U232" s="1"/>
      <c r="V232" s="23"/>
      <c r="W232" s="1"/>
    </row>
    <row r="233" spans="2:23" ht="19.5" hidden="1" customHeight="1">
      <c r="B233" s="5" t="s">
        <v>432</v>
      </c>
      <c r="C233" s="5" t="s">
        <v>433</v>
      </c>
      <c r="D233" s="5"/>
      <c r="E233" s="5"/>
      <c r="F233" s="5"/>
      <c r="G233" s="6">
        <v>20</v>
      </c>
      <c r="H233" s="6">
        <v>112</v>
      </c>
      <c r="I233" s="5"/>
      <c r="J233" s="5"/>
      <c r="K233" s="5" t="s">
        <v>30</v>
      </c>
      <c r="L233" s="5"/>
      <c r="M233" s="28">
        <f t="shared" ref="M233" si="159">+M234</f>
        <v>300000</v>
      </c>
      <c r="N233" s="28">
        <f t="shared" ref="N233:O233" si="160">+N234</f>
        <v>0</v>
      </c>
      <c r="O233" s="28">
        <f t="shared" si="160"/>
        <v>300000</v>
      </c>
      <c r="P233" s="28"/>
      <c r="R233" s="2"/>
      <c r="S233" s="1"/>
      <c r="T233" s="1"/>
      <c r="U233" s="1"/>
      <c r="V233" s="23"/>
      <c r="W233" s="1"/>
    </row>
    <row r="234" spans="2:23" ht="18" customHeight="1">
      <c r="B234" s="6" t="s">
        <v>434</v>
      </c>
      <c r="C234" s="6" t="s">
        <v>433</v>
      </c>
      <c r="D234" s="6"/>
      <c r="E234" s="6"/>
      <c r="F234" s="6"/>
      <c r="G234" s="6">
        <v>20</v>
      </c>
      <c r="H234" s="6">
        <v>112</v>
      </c>
      <c r="I234" s="6"/>
      <c r="J234" s="6"/>
      <c r="K234" s="7" t="s">
        <v>33</v>
      </c>
      <c r="L234" s="7" t="s">
        <v>56</v>
      </c>
      <c r="M234" s="29">
        <v>300000</v>
      </c>
      <c r="N234" s="29">
        <v>0</v>
      </c>
      <c r="O234" s="29">
        <f>+M234+N234</f>
        <v>300000</v>
      </c>
      <c r="P234" s="29"/>
      <c r="R234" s="2"/>
      <c r="S234" s="1"/>
      <c r="T234" s="1"/>
      <c r="U234" s="1"/>
      <c r="V234" s="23"/>
      <c r="W234" s="1"/>
    </row>
    <row r="235" spans="2:23" ht="18" hidden="1" customHeight="1">
      <c r="B235" s="5" t="s">
        <v>435</v>
      </c>
      <c r="C235" s="5" t="s">
        <v>436</v>
      </c>
      <c r="D235" s="5"/>
      <c r="E235" s="5"/>
      <c r="F235" s="5"/>
      <c r="G235" s="6">
        <v>20</v>
      </c>
      <c r="H235" s="6">
        <v>112</v>
      </c>
      <c r="I235" s="5"/>
      <c r="J235" s="5"/>
      <c r="K235" s="5" t="s">
        <v>30</v>
      </c>
      <c r="L235" s="5"/>
      <c r="M235" s="28">
        <f t="shared" ref="M235" si="161">+M236</f>
        <v>100000</v>
      </c>
      <c r="N235" s="28">
        <f t="shared" ref="N235:O235" si="162">+N236</f>
        <v>0</v>
      </c>
      <c r="O235" s="28">
        <f t="shared" si="162"/>
        <v>100000</v>
      </c>
      <c r="P235" s="28"/>
      <c r="R235" s="2"/>
      <c r="S235" s="1"/>
      <c r="T235" s="1"/>
      <c r="U235" s="1"/>
      <c r="V235" s="23"/>
      <c r="W235" s="1"/>
    </row>
    <row r="236" spans="2:23" ht="18.75" customHeight="1">
      <c r="B236" s="6" t="s">
        <v>437</v>
      </c>
      <c r="C236" s="6" t="s">
        <v>436</v>
      </c>
      <c r="D236" s="6"/>
      <c r="E236" s="6"/>
      <c r="F236" s="6"/>
      <c r="G236" s="6">
        <v>20</v>
      </c>
      <c r="H236" s="6">
        <v>112</v>
      </c>
      <c r="I236" s="6"/>
      <c r="J236" s="6"/>
      <c r="K236" s="7" t="s">
        <v>33</v>
      </c>
      <c r="L236" s="7" t="s">
        <v>56</v>
      </c>
      <c r="M236" s="29">
        <v>100000</v>
      </c>
      <c r="N236" s="29">
        <v>0</v>
      </c>
      <c r="O236" s="29">
        <f>+M236+N236</f>
        <v>100000</v>
      </c>
      <c r="P236" s="29"/>
      <c r="R236" s="2"/>
      <c r="S236" s="1"/>
      <c r="T236" s="1"/>
      <c r="U236" s="1"/>
      <c r="V236" s="23"/>
      <c r="W236" s="1"/>
    </row>
    <row r="237" spans="2:23" ht="18" hidden="1" customHeight="1">
      <c r="B237" s="5" t="s">
        <v>438</v>
      </c>
      <c r="C237" s="5" t="s">
        <v>439</v>
      </c>
      <c r="D237" s="5"/>
      <c r="E237" s="5"/>
      <c r="F237" s="5"/>
      <c r="G237" s="6">
        <v>20</v>
      </c>
      <c r="H237" s="6">
        <v>112</v>
      </c>
      <c r="I237" s="5"/>
      <c r="J237" s="5"/>
      <c r="K237" s="5"/>
      <c r="L237" s="5"/>
      <c r="M237" s="28">
        <f t="shared" ref="M237" si="163">+M238+M240+M242</f>
        <v>300000</v>
      </c>
      <c r="N237" s="28">
        <f t="shared" ref="N237:O237" si="164">+N238+N240+N242</f>
        <v>0</v>
      </c>
      <c r="O237" s="28">
        <f t="shared" si="164"/>
        <v>300000</v>
      </c>
      <c r="P237" s="28"/>
      <c r="R237" s="2"/>
      <c r="S237" s="1"/>
      <c r="T237" s="1"/>
      <c r="U237" s="1"/>
      <c r="V237" s="23"/>
      <c r="W237" s="1"/>
    </row>
    <row r="238" spans="2:23" ht="18" hidden="1" customHeight="1">
      <c r="B238" s="5" t="s">
        <v>440</v>
      </c>
      <c r="C238" s="5" t="s">
        <v>441</v>
      </c>
      <c r="D238" s="5"/>
      <c r="E238" s="5"/>
      <c r="F238" s="5"/>
      <c r="G238" s="6">
        <v>20</v>
      </c>
      <c r="H238" s="6">
        <v>112</v>
      </c>
      <c r="I238" s="5"/>
      <c r="J238" s="5"/>
      <c r="K238" s="5" t="s">
        <v>30</v>
      </c>
      <c r="L238" s="5"/>
      <c r="M238" s="28">
        <f t="shared" ref="M238" si="165">+M239</f>
        <v>100000</v>
      </c>
      <c r="N238" s="28">
        <f t="shared" ref="N238:O238" si="166">+N239</f>
        <v>0</v>
      </c>
      <c r="O238" s="28">
        <f t="shared" si="166"/>
        <v>100000</v>
      </c>
      <c r="P238" s="29"/>
      <c r="R238" s="2"/>
      <c r="S238" s="1"/>
      <c r="T238" s="1"/>
      <c r="U238" s="1"/>
      <c r="V238" s="23"/>
      <c r="W238" s="1"/>
    </row>
    <row r="239" spans="2:23" ht="18" customHeight="1">
      <c r="B239" s="6" t="s">
        <v>442</v>
      </c>
      <c r="C239" s="6" t="s">
        <v>441</v>
      </c>
      <c r="D239" s="6"/>
      <c r="E239" s="6"/>
      <c r="F239" s="6"/>
      <c r="G239" s="6">
        <v>20</v>
      </c>
      <c r="H239" s="6">
        <v>112</v>
      </c>
      <c r="I239" s="6"/>
      <c r="J239" s="6"/>
      <c r="K239" s="7" t="s">
        <v>33</v>
      </c>
      <c r="L239" s="7" t="s">
        <v>56</v>
      </c>
      <c r="M239" s="29">
        <v>100000</v>
      </c>
      <c r="N239" s="29">
        <v>0</v>
      </c>
      <c r="O239" s="29">
        <f>+M239+N239</f>
        <v>100000</v>
      </c>
      <c r="P239" s="28"/>
      <c r="R239" s="2"/>
      <c r="S239" s="1"/>
      <c r="T239" s="1"/>
      <c r="U239" s="1"/>
      <c r="V239" s="23"/>
      <c r="W239" s="1"/>
    </row>
    <row r="240" spans="2:23" ht="18" hidden="1" customHeight="1">
      <c r="B240" s="5" t="s">
        <v>443</v>
      </c>
      <c r="C240" s="5" t="s">
        <v>444</v>
      </c>
      <c r="D240" s="5"/>
      <c r="E240" s="5"/>
      <c r="F240" s="5"/>
      <c r="G240" s="6">
        <v>20</v>
      </c>
      <c r="H240" s="6">
        <v>112</v>
      </c>
      <c r="I240" s="5"/>
      <c r="J240" s="5"/>
      <c r="K240" s="5" t="s">
        <v>30</v>
      </c>
      <c r="L240" s="5"/>
      <c r="M240" s="28">
        <f t="shared" ref="M240" si="167">+M241</f>
        <v>100000</v>
      </c>
      <c r="N240" s="28">
        <f t="shared" ref="N240:O240" si="168">+N241</f>
        <v>0</v>
      </c>
      <c r="O240" s="28">
        <f t="shared" si="168"/>
        <v>100000</v>
      </c>
      <c r="P240" s="28"/>
      <c r="R240" s="2"/>
      <c r="S240" s="1"/>
      <c r="T240" s="1"/>
      <c r="U240" s="1"/>
      <c r="V240" s="23"/>
      <c r="W240" s="1"/>
    </row>
    <row r="241" spans="1:23" ht="18" customHeight="1">
      <c r="B241" s="6" t="s">
        <v>445</v>
      </c>
      <c r="C241" s="6" t="s">
        <v>444</v>
      </c>
      <c r="D241" s="6"/>
      <c r="E241" s="6"/>
      <c r="F241" s="6"/>
      <c r="G241" s="6">
        <v>20</v>
      </c>
      <c r="H241" s="6">
        <v>112</v>
      </c>
      <c r="I241" s="6"/>
      <c r="J241" s="6"/>
      <c r="K241" s="7" t="s">
        <v>33</v>
      </c>
      <c r="L241" s="7" t="s">
        <v>56</v>
      </c>
      <c r="M241" s="29">
        <v>100000</v>
      </c>
      <c r="N241" s="29">
        <v>0</v>
      </c>
      <c r="O241" s="29">
        <f>+M241+N241</f>
        <v>100000</v>
      </c>
      <c r="P241" s="29"/>
      <c r="R241" s="2"/>
      <c r="S241" s="1"/>
      <c r="T241" s="1"/>
      <c r="U241" s="1"/>
      <c r="V241" s="23"/>
      <c r="W241" s="1"/>
    </row>
    <row r="242" spans="1:23" ht="18" hidden="1" customHeight="1">
      <c r="A242" s="17"/>
      <c r="B242" s="5" t="s">
        <v>446</v>
      </c>
      <c r="C242" s="5" t="s">
        <v>447</v>
      </c>
      <c r="D242" s="5"/>
      <c r="E242" s="5"/>
      <c r="F242" s="5"/>
      <c r="G242" s="5"/>
      <c r="H242" s="5"/>
      <c r="I242" s="5"/>
      <c r="J242" s="5"/>
      <c r="K242" s="16"/>
      <c r="L242" s="16"/>
      <c r="M242" s="28">
        <f t="shared" ref="M242" si="169">+M243</f>
        <v>100000</v>
      </c>
      <c r="N242" s="28">
        <f t="shared" ref="N242:O242" si="170">+N243</f>
        <v>0</v>
      </c>
      <c r="O242" s="28">
        <f t="shared" si="170"/>
        <v>100000</v>
      </c>
      <c r="P242" s="28"/>
      <c r="R242" s="2"/>
      <c r="S242" s="1"/>
      <c r="T242" s="1"/>
      <c r="U242" s="1"/>
      <c r="V242" s="23"/>
      <c r="W242" s="1"/>
    </row>
    <row r="243" spans="1:23" ht="18" customHeight="1">
      <c r="B243" s="6" t="s">
        <v>448</v>
      </c>
      <c r="C243" s="6" t="s">
        <v>447</v>
      </c>
      <c r="D243" s="6"/>
      <c r="E243" s="6"/>
      <c r="F243" s="6"/>
      <c r="G243" s="6"/>
      <c r="H243" s="6"/>
      <c r="I243" s="6"/>
      <c r="J243" s="6"/>
      <c r="K243" s="7"/>
      <c r="L243" s="7"/>
      <c r="M243" s="29">
        <v>100000</v>
      </c>
      <c r="N243" s="29">
        <v>0</v>
      </c>
      <c r="O243" s="29">
        <f>+M243+N243</f>
        <v>100000</v>
      </c>
      <c r="P243" s="29"/>
      <c r="R243" s="35"/>
      <c r="S243" s="17"/>
      <c r="T243" s="17"/>
      <c r="U243" s="17"/>
      <c r="V243" s="25"/>
      <c r="W243" s="17"/>
    </row>
    <row r="244" spans="1:23" s="17" customFormat="1" ht="18" hidden="1" customHeight="1">
      <c r="A244" s="1"/>
      <c r="B244" s="5" t="s">
        <v>449</v>
      </c>
      <c r="C244" s="5" t="s">
        <v>450</v>
      </c>
      <c r="D244" s="5"/>
      <c r="E244" s="5"/>
      <c r="F244" s="5"/>
      <c r="G244" s="6">
        <v>20</v>
      </c>
      <c r="H244" s="6">
        <v>112</v>
      </c>
      <c r="I244" s="5"/>
      <c r="J244" s="5"/>
      <c r="K244" s="5"/>
      <c r="L244" s="5"/>
      <c r="M244" s="28">
        <f t="shared" ref="M244" si="171">+M245+M247+M249+M251+M253+M255</f>
        <v>5300000</v>
      </c>
      <c r="N244" s="28">
        <f t="shared" ref="N244:O244" si="172">+N245+N247+N249+N251+N253+N255</f>
        <v>17500000</v>
      </c>
      <c r="O244" s="28">
        <f t="shared" si="172"/>
        <v>22800000</v>
      </c>
      <c r="P244" s="28"/>
      <c r="R244" s="2"/>
      <c r="S244" s="1"/>
      <c r="T244" s="1"/>
      <c r="U244" s="1"/>
      <c r="V244" s="23"/>
      <c r="W244" s="1"/>
    </row>
    <row r="245" spans="1:23" ht="18" hidden="1" customHeight="1">
      <c r="B245" s="5" t="s">
        <v>451</v>
      </c>
      <c r="C245" s="5" t="s">
        <v>452</v>
      </c>
      <c r="D245" s="5"/>
      <c r="E245" s="5"/>
      <c r="F245" s="5"/>
      <c r="G245" s="6">
        <v>20</v>
      </c>
      <c r="H245" s="6">
        <v>112</v>
      </c>
      <c r="I245" s="5"/>
      <c r="J245" s="5"/>
      <c r="K245" s="5" t="s">
        <v>30</v>
      </c>
      <c r="L245" s="5"/>
      <c r="M245" s="28">
        <f t="shared" ref="M245" si="173">+M246</f>
        <v>2500000</v>
      </c>
      <c r="N245" s="28">
        <f t="shared" ref="N245:O245" si="174">+N246</f>
        <v>17500000</v>
      </c>
      <c r="O245" s="28">
        <f t="shared" si="174"/>
        <v>20000000</v>
      </c>
      <c r="P245" s="29"/>
      <c r="R245" s="2"/>
      <c r="S245" s="1"/>
      <c r="T245" s="1"/>
      <c r="U245" s="1"/>
      <c r="V245" s="23"/>
      <c r="W245" s="1"/>
    </row>
    <row r="246" spans="1:23" ht="18" customHeight="1">
      <c r="B246" s="6" t="s">
        <v>453</v>
      </c>
      <c r="C246" s="6" t="s">
        <v>452</v>
      </c>
      <c r="D246" s="6"/>
      <c r="E246" s="6"/>
      <c r="F246" s="6"/>
      <c r="G246" s="6">
        <v>20</v>
      </c>
      <c r="H246" s="6">
        <v>112</v>
      </c>
      <c r="I246" s="6"/>
      <c r="J246" s="6"/>
      <c r="K246" s="7" t="s">
        <v>33</v>
      </c>
      <c r="L246" s="7" t="s">
        <v>56</v>
      </c>
      <c r="M246" s="29">
        <v>2500000</v>
      </c>
      <c r="N246" s="29">
        <v>17500000</v>
      </c>
      <c r="O246" s="29">
        <f>+M246+N246</f>
        <v>20000000</v>
      </c>
      <c r="P246" s="29"/>
      <c r="R246" s="2"/>
      <c r="S246" s="1"/>
      <c r="T246" s="1"/>
      <c r="U246" s="1"/>
      <c r="V246" s="23"/>
      <c r="W246" s="1"/>
    </row>
    <row r="247" spans="1:23" ht="18" hidden="1" customHeight="1">
      <c r="A247" s="3"/>
      <c r="B247" s="5" t="s">
        <v>454</v>
      </c>
      <c r="C247" s="5" t="s">
        <v>455</v>
      </c>
      <c r="D247" s="5"/>
      <c r="E247" s="5"/>
      <c r="F247" s="5"/>
      <c r="G247" s="6">
        <v>20</v>
      </c>
      <c r="H247" s="6">
        <v>112</v>
      </c>
      <c r="I247" s="5"/>
      <c r="J247" s="5"/>
      <c r="K247" s="5" t="s">
        <v>30</v>
      </c>
      <c r="L247" s="5"/>
      <c r="M247" s="28">
        <f t="shared" ref="M247" si="175">+M248</f>
        <v>100000</v>
      </c>
      <c r="N247" s="28">
        <f t="shared" ref="N247:O247" si="176">+N248</f>
        <v>0</v>
      </c>
      <c r="O247" s="28">
        <f t="shared" si="176"/>
        <v>100000</v>
      </c>
      <c r="P247" s="28"/>
      <c r="R247" s="2"/>
      <c r="S247" s="1"/>
      <c r="T247" s="1"/>
      <c r="U247" s="1"/>
      <c r="V247" s="23"/>
      <c r="W247" s="1"/>
    </row>
    <row r="248" spans="1:23" ht="18" customHeight="1">
      <c r="A248" s="3"/>
      <c r="B248" s="6" t="s">
        <v>456</v>
      </c>
      <c r="C248" s="6" t="s">
        <v>455</v>
      </c>
      <c r="D248" s="6"/>
      <c r="E248" s="6"/>
      <c r="F248" s="6"/>
      <c r="G248" s="6">
        <v>20</v>
      </c>
      <c r="H248" s="6">
        <v>112</v>
      </c>
      <c r="I248" s="6"/>
      <c r="J248" s="6"/>
      <c r="K248" s="18" t="s">
        <v>33</v>
      </c>
      <c r="L248" s="18" t="s">
        <v>56</v>
      </c>
      <c r="M248" s="29">
        <v>100000</v>
      </c>
      <c r="N248" s="29">
        <v>0</v>
      </c>
      <c r="O248" s="29">
        <f>+M248+N248</f>
        <v>100000</v>
      </c>
      <c r="P248" s="29"/>
      <c r="R248" s="2"/>
      <c r="S248" s="1"/>
      <c r="T248" s="1"/>
      <c r="U248" s="1"/>
      <c r="V248" s="23"/>
      <c r="W248" s="1"/>
    </row>
    <row r="249" spans="1:23" s="3" customFormat="1" ht="16.5" hidden="1" customHeight="1">
      <c r="A249" s="1"/>
      <c r="B249" s="5" t="s">
        <v>457</v>
      </c>
      <c r="C249" s="5" t="s">
        <v>458</v>
      </c>
      <c r="D249" s="5"/>
      <c r="E249" s="5"/>
      <c r="F249" s="5"/>
      <c r="G249" s="6">
        <v>20</v>
      </c>
      <c r="H249" s="6">
        <v>112</v>
      </c>
      <c r="I249" s="5"/>
      <c r="J249" s="5"/>
      <c r="K249" s="5" t="s">
        <v>30</v>
      </c>
      <c r="L249" s="5"/>
      <c r="M249" s="28">
        <f t="shared" ref="M249" si="177">+M250</f>
        <v>100000</v>
      </c>
      <c r="N249" s="28">
        <f t="shared" ref="N249:O249" si="178">+N250</f>
        <v>0</v>
      </c>
      <c r="O249" s="28">
        <f t="shared" si="178"/>
        <v>100000</v>
      </c>
      <c r="P249" s="28"/>
      <c r="R249" s="26"/>
      <c r="V249" s="27"/>
    </row>
    <row r="250" spans="1:23" s="3" customFormat="1" ht="17.25" customHeight="1">
      <c r="A250" s="1"/>
      <c r="B250" s="6" t="s">
        <v>459</v>
      </c>
      <c r="C250" s="6" t="s">
        <v>458</v>
      </c>
      <c r="D250" s="6"/>
      <c r="E250" s="6"/>
      <c r="F250" s="6"/>
      <c r="G250" s="6">
        <v>20</v>
      </c>
      <c r="H250" s="6">
        <v>112</v>
      </c>
      <c r="I250" s="6"/>
      <c r="J250" s="6"/>
      <c r="K250" s="7" t="s">
        <v>33</v>
      </c>
      <c r="L250" s="7" t="s">
        <v>56</v>
      </c>
      <c r="M250" s="29">
        <v>100000</v>
      </c>
      <c r="N250" s="29">
        <v>0</v>
      </c>
      <c r="O250" s="29">
        <f>+M250+N250</f>
        <v>100000</v>
      </c>
      <c r="P250" s="29"/>
      <c r="R250" s="26"/>
      <c r="V250" s="27"/>
    </row>
    <row r="251" spans="1:23" ht="17.25" hidden="1" customHeight="1">
      <c r="B251" s="5" t="s">
        <v>460</v>
      </c>
      <c r="C251" s="5" t="s">
        <v>461</v>
      </c>
      <c r="D251" s="5"/>
      <c r="E251" s="5"/>
      <c r="F251" s="5"/>
      <c r="G251" s="6">
        <v>20</v>
      </c>
      <c r="H251" s="6">
        <v>112</v>
      </c>
      <c r="I251" s="5"/>
      <c r="J251" s="5"/>
      <c r="K251" s="5" t="s">
        <v>30</v>
      </c>
      <c r="L251" s="5"/>
      <c r="M251" s="28">
        <f t="shared" ref="M251" si="179">M252</f>
        <v>500000</v>
      </c>
      <c r="N251" s="28">
        <f t="shared" ref="N251:O251" si="180">N252</f>
        <v>0</v>
      </c>
      <c r="O251" s="28">
        <f t="shared" si="180"/>
        <v>500000</v>
      </c>
      <c r="P251" s="28"/>
      <c r="R251" s="2"/>
      <c r="S251" s="1"/>
      <c r="T251" s="1"/>
      <c r="U251" s="1"/>
      <c r="V251" s="23"/>
      <c r="W251" s="1"/>
    </row>
    <row r="252" spans="1:23" ht="17.25" customHeight="1">
      <c r="B252" s="6" t="s">
        <v>462</v>
      </c>
      <c r="C252" s="6" t="s">
        <v>463</v>
      </c>
      <c r="D252" s="6"/>
      <c r="E252" s="6"/>
      <c r="F252" s="6"/>
      <c r="G252" s="6"/>
      <c r="H252" s="6"/>
      <c r="I252" s="6"/>
      <c r="J252" s="6"/>
      <c r="K252" s="7"/>
      <c r="L252" s="7"/>
      <c r="M252" s="29">
        <v>500000</v>
      </c>
      <c r="N252" s="29">
        <v>0</v>
      </c>
      <c r="O252" s="29">
        <f>+M252+N252</f>
        <v>500000</v>
      </c>
      <c r="P252" s="29"/>
      <c r="R252" s="2"/>
      <c r="S252" s="1"/>
      <c r="T252" s="1"/>
      <c r="U252" s="1"/>
      <c r="V252" s="23"/>
      <c r="W252" s="1"/>
    </row>
    <row r="253" spans="1:23" ht="17.25" hidden="1" customHeight="1">
      <c r="B253" s="5" t="s">
        <v>464</v>
      </c>
      <c r="C253" s="5" t="s">
        <v>465</v>
      </c>
      <c r="D253" s="5"/>
      <c r="E253" s="5"/>
      <c r="F253" s="5"/>
      <c r="G253" s="6">
        <v>20</v>
      </c>
      <c r="H253" s="6">
        <v>112</v>
      </c>
      <c r="I253" s="5"/>
      <c r="J253" s="5"/>
      <c r="K253" s="5" t="s">
        <v>30</v>
      </c>
      <c r="L253" s="5"/>
      <c r="M253" s="28">
        <f t="shared" ref="M253" si="181">+M254</f>
        <v>100000</v>
      </c>
      <c r="N253" s="28">
        <f t="shared" ref="N253:O253" si="182">+N254</f>
        <v>0</v>
      </c>
      <c r="O253" s="28">
        <f t="shared" si="182"/>
        <v>100000</v>
      </c>
      <c r="P253" s="28"/>
      <c r="R253" s="2"/>
      <c r="S253" s="1"/>
      <c r="T253" s="1"/>
      <c r="U253" s="1"/>
      <c r="V253" s="23"/>
      <c r="W253" s="1"/>
    </row>
    <row r="254" spans="1:23" ht="17.25" customHeight="1">
      <c r="B254" s="6" t="s">
        <v>466</v>
      </c>
      <c r="C254" s="6" t="s">
        <v>465</v>
      </c>
      <c r="D254" s="6"/>
      <c r="E254" s="6"/>
      <c r="F254" s="6"/>
      <c r="G254" s="6">
        <v>20</v>
      </c>
      <c r="H254" s="6">
        <v>112</v>
      </c>
      <c r="I254" s="6"/>
      <c r="J254" s="6"/>
      <c r="K254" s="7" t="s">
        <v>33</v>
      </c>
      <c r="L254" s="7" t="s">
        <v>56</v>
      </c>
      <c r="M254" s="29">
        <v>100000</v>
      </c>
      <c r="N254" s="29">
        <v>0</v>
      </c>
      <c r="O254" s="29">
        <f>+M254+N254</f>
        <v>100000</v>
      </c>
      <c r="P254" s="29"/>
      <c r="R254" s="2"/>
      <c r="S254" s="1"/>
      <c r="T254" s="1"/>
      <c r="U254" s="1"/>
      <c r="V254" s="23"/>
      <c r="W254" s="1"/>
    </row>
    <row r="255" spans="1:23" ht="17.25" hidden="1" customHeight="1">
      <c r="B255" s="5" t="s">
        <v>467</v>
      </c>
      <c r="C255" s="5" t="s">
        <v>468</v>
      </c>
      <c r="D255" s="5"/>
      <c r="E255" s="5"/>
      <c r="F255" s="5"/>
      <c r="G255" s="6">
        <v>20</v>
      </c>
      <c r="H255" s="6">
        <v>112</v>
      </c>
      <c r="I255" s="5"/>
      <c r="J255" s="5"/>
      <c r="K255" s="5" t="s">
        <v>30</v>
      </c>
      <c r="L255" s="5"/>
      <c r="M255" s="28">
        <f t="shared" ref="M255" si="183">+M256</f>
        <v>2000000</v>
      </c>
      <c r="N255" s="28">
        <f t="shared" ref="N255:O255" si="184">+N256</f>
        <v>0</v>
      </c>
      <c r="O255" s="28">
        <f t="shared" si="184"/>
        <v>2000000</v>
      </c>
      <c r="P255" s="28"/>
      <c r="R255" s="2"/>
      <c r="S255" s="1"/>
      <c r="T255" s="1"/>
      <c r="U255" s="1"/>
      <c r="V255" s="23"/>
      <c r="W255" s="1"/>
    </row>
    <row r="256" spans="1:23" ht="17.25" customHeight="1">
      <c r="B256" s="6" t="s">
        <v>469</v>
      </c>
      <c r="C256" s="6" t="s">
        <v>468</v>
      </c>
      <c r="D256" s="6"/>
      <c r="E256" s="6"/>
      <c r="F256" s="6"/>
      <c r="G256" s="6">
        <v>20</v>
      </c>
      <c r="H256" s="6">
        <v>112</v>
      </c>
      <c r="I256" s="6"/>
      <c r="J256" s="6"/>
      <c r="K256" s="7" t="s">
        <v>33</v>
      </c>
      <c r="L256" s="7" t="s">
        <v>56</v>
      </c>
      <c r="M256" s="29">
        <v>2000000</v>
      </c>
      <c r="N256" s="29">
        <v>0</v>
      </c>
      <c r="O256" s="29">
        <f>+M256+N256</f>
        <v>2000000</v>
      </c>
      <c r="P256" s="29"/>
      <c r="R256" s="2"/>
      <c r="S256" s="1"/>
      <c r="T256" s="1"/>
      <c r="U256" s="1"/>
      <c r="V256" s="23"/>
      <c r="W256" s="1"/>
    </row>
    <row r="257" spans="2:23" ht="17.25" hidden="1" customHeight="1">
      <c r="B257" s="5" t="s">
        <v>470</v>
      </c>
      <c r="C257" s="5" t="s">
        <v>471</v>
      </c>
      <c r="D257" s="5"/>
      <c r="E257" s="5"/>
      <c r="F257" s="5"/>
      <c r="G257" s="6">
        <v>20</v>
      </c>
      <c r="H257" s="6">
        <v>112</v>
      </c>
      <c r="I257" s="5"/>
      <c r="J257" s="5"/>
      <c r="K257" s="5"/>
      <c r="L257" s="5"/>
      <c r="M257" s="28">
        <f t="shared" ref="M257" si="185">+M260+M262+M265+M267+M269+M271+M258</f>
        <v>2000000</v>
      </c>
      <c r="N257" s="28">
        <f t="shared" ref="N257:O257" si="186">+N260+N262+N265+N267+N269+N271+N258</f>
        <v>13900000</v>
      </c>
      <c r="O257" s="28">
        <f t="shared" si="186"/>
        <v>15900000</v>
      </c>
      <c r="P257" s="28"/>
      <c r="R257" s="2"/>
      <c r="S257" s="1"/>
      <c r="T257" s="1"/>
      <c r="U257" s="1"/>
      <c r="V257" s="23"/>
      <c r="W257" s="1"/>
    </row>
    <row r="258" spans="2:23" ht="17.25" hidden="1" customHeight="1">
      <c r="B258" s="5" t="s">
        <v>472</v>
      </c>
      <c r="C258" s="5" t="s">
        <v>473</v>
      </c>
      <c r="D258" s="5"/>
      <c r="E258" s="5"/>
      <c r="F258" s="5"/>
      <c r="G258" s="6"/>
      <c r="H258" s="6"/>
      <c r="I258" s="5"/>
      <c r="J258" s="5"/>
      <c r="K258" s="5"/>
      <c r="L258" s="5"/>
      <c r="M258" s="28">
        <f t="shared" ref="M258" si="187">+M259</f>
        <v>100000</v>
      </c>
      <c r="N258" s="28">
        <f t="shared" ref="N258:O258" si="188">+N259</f>
        <v>12900000</v>
      </c>
      <c r="O258" s="28">
        <f t="shared" si="188"/>
        <v>13000000</v>
      </c>
      <c r="P258" s="29"/>
      <c r="R258" s="2"/>
      <c r="S258" s="1"/>
      <c r="T258" s="1"/>
      <c r="U258" s="1"/>
      <c r="V258" s="23"/>
      <c r="W258" s="1"/>
    </row>
    <row r="259" spans="2:23" ht="18" customHeight="1">
      <c r="B259" s="6" t="s">
        <v>474</v>
      </c>
      <c r="C259" s="6" t="s">
        <v>473</v>
      </c>
      <c r="D259" s="6"/>
      <c r="E259" s="6"/>
      <c r="F259" s="6"/>
      <c r="G259" s="6"/>
      <c r="H259" s="6"/>
      <c r="I259" s="6"/>
      <c r="J259" s="6"/>
      <c r="K259" s="6"/>
      <c r="L259" s="6"/>
      <c r="M259" s="29">
        <v>100000</v>
      </c>
      <c r="N259" s="29">
        <v>12900000</v>
      </c>
      <c r="O259" s="29">
        <f>+M259+N259</f>
        <v>13000000</v>
      </c>
      <c r="P259" s="29"/>
      <c r="R259" s="2"/>
      <c r="S259" s="1"/>
      <c r="T259" s="1"/>
      <c r="U259" s="1"/>
      <c r="V259" s="23"/>
      <c r="W259" s="1"/>
    </row>
    <row r="260" spans="2:23" ht="17.25" hidden="1" customHeight="1">
      <c r="B260" s="5" t="s">
        <v>475</v>
      </c>
      <c r="C260" s="5" t="s">
        <v>476</v>
      </c>
      <c r="D260" s="5"/>
      <c r="E260" s="5"/>
      <c r="F260" s="5"/>
      <c r="G260" s="6">
        <v>20</v>
      </c>
      <c r="H260" s="6">
        <v>112</v>
      </c>
      <c r="I260" s="5"/>
      <c r="J260" s="5"/>
      <c r="K260" s="5" t="s">
        <v>30</v>
      </c>
      <c r="L260" s="5"/>
      <c r="M260" s="28">
        <f t="shared" ref="M260" si="189">+M261</f>
        <v>100000</v>
      </c>
      <c r="N260" s="28">
        <f t="shared" ref="N260:O260" si="190">+N261</f>
        <v>0</v>
      </c>
      <c r="O260" s="28">
        <f t="shared" si="190"/>
        <v>100000</v>
      </c>
      <c r="P260" s="28"/>
      <c r="R260" s="2"/>
      <c r="S260" s="1"/>
      <c r="T260" s="1"/>
      <c r="U260" s="1"/>
      <c r="V260" s="23"/>
      <c r="W260" s="1"/>
    </row>
    <row r="261" spans="2:23" ht="17.25" customHeight="1">
      <c r="B261" s="6" t="s">
        <v>477</v>
      </c>
      <c r="C261" s="6" t="s">
        <v>476</v>
      </c>
      <c r="D261" s="6"/>
      <c r="E261" s="6"/>
      <c r="F261" s="6"/>
      <c r="G261" s="6">
        <v>20</v>
      </c>
      <c r="H261" s="6">
        <v>112</v>
      </c>
      <c r="I261" s="6"/>
      <c r="J261" s="6"/>
      <c r="K261" s="7" t="s">
        <v>33</v>
      </c>
      <c r="L261" s="7" t="s">
        <v>56</v>
      </c>
      <c r="M261" s="29">
        <v>100000</v>
      </c>
      <c r="N261" s="29">
        <v>0</v>
      </c>
      <c r="O261" s="29">
        <f>+M261+N261</f>
        <v>100000</v>
      </c>
      <c r="P261" s="29"/>
      <c r="R261" s="2"/>
      <c r="S261" s="1"/>
      <c r="T261" s="1"/>
      <c r="U261" s="1"/>
      <c r="V261" s="23"/>
      <c r="W261" s="1"/>
    </row>
    <row r="262" spans="2:23" ht="17.25" hidden="1" customHeight="1">
      <c r="B262" s="5" t="s">
        <v>478</v>
      </c>
      <c r="C262" s="5" t="s">
        <v>479</v>
      </c>
      <c r="D262" s="5"/>
      <c r="E262" s="5"/>
      <c r="F262" s="5"/>
      <c r="G262" s="6">
        <v>20</v>
      </c>
      <c r="H262" s="6">
        <v>112</v>
      </c>
      <c r="I262" s="5"/>
      <c r="J262" s="5"/>
      <c r="K262" s="5" t="s">
        <v>30</v>
      </c>
      <c r="L262" s="5"/>
      <c r="M262" s="28">
        <f>+M263+M264</f>
        <v>300000</v>
      </c>
      <c r="N262" s="28">
        <f>+N263+N264</f>
        <v>1000000</v>
      </c>
      <c r="O262" s="28">
        <f>+O263+O264</f>
        <v>1300000</v>
      </c>
      <c r="P262" s="28"/>
      <c r="R262" s="2"/>
      <c r="S262" s="1"/>
      <c r="T262" s="1"/>
      <c r="U262" s="1"/>
      <c r="V262" s="23"/>
      <c r="W262" s="1"/>
    </row>
    <row r="263" spans="2:23" ht="16.5" customHeight="1">
      <c r="B263" s="6" t="s">
        <v>480</v>
      </c>
      <c r="C263" s="6" t="s">
        <v>479</v>
      </c>
      <c r="D263" s="6"/>
      <c r="E263" s="6"/>
      <c r="F263" s="6"/>
      <c r="G263" s="6">
        <v>20</v>
      </c>
      <c r="H263" s="6">
        <v>112</v>
      </c>
      <c r="I263" s="6"/>
      <c r="J263" s="6"/>
      <c r="K263" s="7" t="s">
        <v>33</v>
      </c>
      <c r="L263" s="7" t="s">
        <v>56</v>
      </c>
      <c r="M263" s="29">
        <v>300000</v>
      </c>
      <c r="N263" s="29">
        <v>0</v>
      </c>
      <c r="O263" s="29">
        <f>+M263+N263</f>
        <v>300000</v>
      </c>
      <c r="P263" s="29"/>
      <c r="R263" s="2"/>
      <c r="S263" s="1"/>
      <c r="T263" s="1"/>
      <c r="U263" s="1"/>
      <c r="V263" s="23"/>
      <c r="W263" s="1"/>
    </row>
    <row r="264" spans="2:23" ht="16.5" customHeight="1">
      <c r="B264" s="6" t="s">
        <v>481</v>
      </c>
      <c r="C264" s="6" t="s">
        <v>482</v>
      </c>
      <c r="D264" s="6"/>
      <c r="E264" s="6"/>
      <c r="F264" s="6"/>
      <c r="G264" s="6"/>
      <c r="H264" s="6"/>
      <c r="I264" s="6"/>
      <c r="J264" s="6"/>
      <c r="K264" s="7"/>
      <c r="L264" s="7"/>
      <c r="M264" s="29">
        <v>0</v>
      </c>
      <c r="N264" s="29">
        <v>1000000</v>
      </c>
      <c r="O264" s="29">
        <f>+M264+N264</f>
        <v>1000000</v>
      </c>
      <c r="P264" s="29"/>
      <c r="R264" s="2"/>
      <c r="S264" s="1"/>
      <c r="T264" s="1"/>
      <c r="U264" s="1"/>
      <c r="V264" s="23"/>
      <c r="W264" s="1"/>
    </row>
    <row r="265" spans="2:23" ht="16.5" hidden="1" customHeight="1">
      <c r="B265" s="5" t="s">
        <v>483</v>
      </c>
      <c r="C265" s="5" t="s">
        <v>484</v>
      </c>
      <c r="D265" s="5"/>
      <c r="E265" s="5"/>
      <c r="F265" s="5"/>
      <c r="G265" s="6">
        <v>20</v>
      </c>
      <c r="H265" s="6">
        <v>112</v>
      </c>
      <c r="I265" s="5"/>
      <c r="J265" s="5"/>
      <c r="K265" s="5" t="s">
        <v>30</v>
      </c>
      <c r="L265" s="5"/>
      <c r="M265" s="28">
        <f t="shared" ref="M265" si="191">+M266</f>
        <v>500000</v>
      </c>
      <c r="N265" s="28">
        <f t="shared" ref="N265:O265" si="192">+N266</f>
        <v>0</v>
      </c>
      <c r="O265" s="28">
        <f t="shared" si="192"/>
        <v>500000</v>
      </c>
      <c r="P265" s="28"/>
      <c r="R265" s="2"/>
      <c r="S265" s="1"/>
      <c r="T265" s="1"/>
      <c r="U265" s="1"/>
      <c r="V265" s="23"/>
      <c r="W265" s="1"/>
    </row>
    <row r="266" spans="2:23" ht="16.5" customHeight="1">
      <c r="B266" s="6" t="s">
        <v>485</v>
      </c>
      <c r="C266" s="6" t="s">
        <v>484</v>
      </c>
      <c r="D266" s="6"/>
      <c r="E266" s="6"/>
      <c r="F266" s="6"/>
      <c r="G266" s="6">
        <v>20</v>
      </c>
      <c r="H266" s="6">
        <v>112</v>
      </c>
      <c r="I266" s="6"/>
      <c r="J266" s="6"/>
      <c r="K266" s="7" t="s">
        <v>33</v>
      </c>
      <c r="L266" s="7" t="s">
        <v>56</v>
      </c>
      <c r="M266" s="29">
        <v>500000</v>
      </c>
      <c r="N266" s="29">
        <v>0</v>
      </c>
      <c r="O266" s="29">
        <f>+M266+N266</f>
        <v>500000</v>
      </c>
      <c r="P266" s="29"/>
      <c r="R266" s="2"/>
      <c r="S266" s="1"/>
      <c r="T266" s="1"/>
      <c r="U266" s="1"/>
      <c r="V266" s="23"/>
      <c r="W266" s="1"/>
    </row>
    <row r="267" spans="2:23" ht="16.5" hidden="1" customHeight="1">
      <c r="B267" s="5" t="s">
        <v>486</v>
      </c>
      <c r="C267" s="5" t="s">
        <v>487</v>
      </c>
      <c r="D267" s="5"/>
      <c r="E267" s="5"/>
      <c r="F267" s="5"/>
      <c r="G267" s="6">
        <v>20</v>
      </c>
      <c r="H267" s="6">
        <v>112</v>
      </c>
      <c r="I267" s="5"/>
      <c r="J267" s="5"/>
      <c r="K267" s="5" t="s">
        <v>30</v>
      </c>
      <c r="L267" s="5"/>
      <c r="M267" s="28">
        <f t="shared" ref="M267" si="193">+M268</f>
        <v>300000</v>
      </c>
      <c r="N267" s="28">
        <f t="shared" ref="N267:O267" si="194">+N268</f>
        <v>0</v>
      </c>
      <c r="O267" s="28">
        <f t="shared" si="194"/>
        <v>300000</v>
      </c>
      <c r="P267" s="28"/>
      <c r="R267" s="2"/>
      <c r="S267" s="1"/>
      <c r="T267" s="1"/>
      <c r="U267" s="1"/>
      <c r="V267" s="23"/>
      <c r="W267" s="1"/>
    </row>
    <row r="268" spans="2:23" ht="16.5" customHeight="1">
      <c r="B268" s="6" t="s">
        <v>488</v>
      </c>
      <c r="C268" s="6" t="s">
        <v>487</v>
      </c>
      <c r="D268" s="6"/>
      <c r="E268" s="6"/>
      <c r="F268" s="6"/>
      <c r="G268" s="6">
        <v>20</v>
      </c>
      <c r="H268" s="6">
        <v>112</v>
      </c>
      <c r="I268" s="6"/>
      <c r="J268" s="6"/>
      <c r="K268" s="7" t="s">
        <v>33</v>
      </c>
      <c r="L268" s="7" t="s">
        <v>56</v>
      </c>
      <c r="M268" s="29">
        <v>300000</v>
      </c>
      <c r="N268" s="29">
        <v>0</v>
      </c>
      <c r="O268" s="29">
        <f>+M268+N268</f>
        <v>300000</v>
      </c>
      <c r="P268" s="29"/>
      <c r="R268" s="2"/>
      <c r="S268" s="1"/>
      <c r="T268" s="1"/>
      <c r="U268" s="1"/>
      <c r="V268" s="23"/>
      <c r="W268" s="1"/>
    </row>
    <row r="269" spans="2:23" ht="16.5" hidden="1" customHeight="1">
      <c r="B269" s="5" t="s">
        <v>489</v>
      </c>
      <c r="C269" s="5" t="s">
        <v>490</v>
      </c>
      <c r="D269" s="5"/>
      <c r="E269" s="5"/>
      <c r="F269" s="5"/>
      <c r="G269" s="6">
        <v>20</v>
      </c>
      <c r="H269" s="6">
        <v>112</v>
      </c>
      <c r="I269" s="5"/>
      <c r="J269" s="5"/>
      <c r="K269" s="5" t="s">
        <v>30</v>
      </c>
      <c r="L269" s="5"/>
      <c r="M269" s="28">
        <f t="shared" ref="M269" si="195">+M270</f>
        <v>400000</v>
      </c>
      <c r="N269" s="28">
        <f t="shared" ref="N269:O269" si="196">+N270</f>
        <v>0</v>
      </c>
      <c r="O269" s="28">
        <f t="shared" si="196"/>
        <v>400000</v>
      </c>
      <c r="P269" s="28"/>
      <c r="R269" s="2"/>
      <c r="S269" s="1"/>
      <c r="T269" s="1"/>
      <c r="U269" s="1"/>
      <c r="V269" s="23"/>
      <c r="W269" s="1"/>
    </row>
    <row r="270" spans="2:23" ht="16.5" customHeight="1">
      <c r="B270" s="6" t="s">
        <v>491</v>
      </c>
      <c r="C270" s="6" t="s">
        <v>490</v>
      </c>
      <c r="D270" s="6"/>
      <c r="E270" s="6"/>
      <c r="F270" s="6"/>
      <c r="G270" s="6">
        <v>20</v>
      </c>
      <c r="H270" s="6">
        <v>112</v>
      </c>
      <c r="I270" s="6"/>
      <c r="J270" s="6"/>
      <c r="K270" s="7" t="s">
        <v>33</v>
      </c>
      <c r="L270" s="7" t="s">
        <v>56</v>
      </c>
      <c r="M270" s="29">
        <v>400000</v>
      </c>
      <c r="N270" s="29">
        <v>0</v>
      </c>
      <c r="O270" s="29">
        <f>+M270+N270</f>
        <v>400000</v>
      </c>
      <c r="P270" s="29"/>
      <c r="R270" s="2"/>
      <c r="S270" s="1"/>
      <c r="T270" s="1"/>
      <c r="U270" s="1"/>
      <c r="V270" s="23"/>
      <c r="W270" s="1"/>
    </row>
    <row r="271" spans="2:23" ht="16.5" hidden="1" customHeight="1">
      <c r="B271" s="5" t="s">
        <v>492</v>
      </c>
      <c r="C271" s="5" t="s">
        <v>493</v>
      </c>
      <c r="D271" s="5"/>
      <c r="E271" s="5"/>
      <c r="F271" s="5"/>
      <c r="G271" s="6">
        <v>20</v>
      </c>
      <c r="H271" s="6">
        <v>112</v>
      </c>
      <c r="I271" s="5"/>
      <c r="J271" s="5"/>
      <c r="K271" s="5" t="s">
        <v>30</v>
      </c>
      <c r="L271" s="5"/>
      <c r="M271" s="28">
        <f t="shared" ref="M271" si="197">+M272</f>
        <v>300000</v>
      </c>
      <c r="N271" s="28">
        <f t="shared" ref="N271:O271" si="198">+N272</f>
        <v>0</v>
      </c>
      <c r="O271" s="28">
        <f t="shared" si="198"/>
        <v>300000</v>
      </c>
      <c r="P271" s="28"/>
      <c r="R271" s="2"/>
      <c r="S271" s="1"/>
      <c r="T271" s="1"/>
      <c r="U271" s="1"/>
      <c r="V271" s="23"/>
      <c r="W271" s="1"/>
    </row>
    <row r="272" spans="2:23" ht="16.5" customHeight="1">
      <c r="B272" s="6" t="s">
        <v>494</v>
      </c>
      <c r="C272" s="6" t="s">
        <v>495</v>
      </c>
      <c r="D272" s="6"/>
      <c r="E272" s="6"/>
      <c r="F272" s="6"/>
      <c r="G272" s="6">
        <v>20</v>
      </c>
      <c r="H272" s="6">
        <v>112</v>
      </c>
      <c r="I272" s="6"/>
      <c r="J272" s="6"/>
      <c r="K272" s="7" t="s">
        <v>33</v>
      </c>
      <c r="L272" s="7" t="s">
        <v>56</v>
      </c>
      <c r="M272" s="29">
        <v>300000</v>
      </c>
      <c r="N272" s="29">
        <v>0</v>
      </c>
      <c r="O272" s="29">
        <f>+M272+N272</f>
        <v>300000</v>
      </c>
      <c r="P272" s="29"/>
      <c r="R272" s="2"/>
      <c r="S272" s="1"/>
      <c r="T272" s="1"/>
      <c r="U272" s="1"/>
      <c r="V272" s="23"/>
      <c r="W272" s="1"/>
    </row>
    <row r="273" spans="2:23" ht="16.5" hidden="1" customHeight="1">
      <c r="B273" s="5" t="s">
        <v>496</v>
      </c>
      <c r="C273" s="5" t="s">
        <v>497</v>
      </c>
      <c r="D273" s="5"/>
      <c r="E273" s="5"/>
      <c r="F273" s="5"/>
      <c r="G273" s="6">
        <v>20</v>
      </c>
      <c r="H273" s="6">
        <v>112</v>
      </c>
      <c r="I273" s="5"/>
      <c r="J273" s="5"/>
      <c r="K273" s="5"/>
      <c r="L273" s="5"/>
      <c r="M273" s="28">
        <f t="shared" ref="M273:M274" si="199">+M274</f>
        <v>100000</v>
      </c>
      <c r="N273" s="28">
        <f t="shared" ref="N273:O274" si="200">+N274</f>
        <v>900000</v>
      </c>
      <c r="O273" s="28">
        <f t="shared" si="200"/>
        <v>1000000</v>
      </c>
      <c r="P273" s="28"/>
      <c r="R273" s="2"/>
      <c r="S273" s="1"/>
      <c r="T273" s="1"/>
      <c r="U273" s="1"/>
      <c r="V273" s="23"/>
      <c r="W273" s="1"/>
    </row>
    <row r="274" spans="2:23" ht="16.5" hidden="1" customHeight="1">
      <c r="B274" s="5" t="s">
        <v>498</v>
      </c>
      <c r="C274" s="5" t="s">
        <v>499</v>
      </c>
      <c r="D274" s="5"/>
      <c r="E274" s="5"/>
      <c r="F274" s="5"/>
      <c r="G274" s="6">
        <v>20</v>
      </c>
      <c r="H274" s="6">
        <v>112</v>
      </c>
      <c r="I274" s="5"/>
      <c r="J274" s="5"/>
      <c r="K274" s="5" t="s">
        <v>30</v>
      </c>
      <c r="L274" s="5"/>
      <c r="M274" s="28">
        <f t="shared" si="199"/>
        <v>100000</v>
      </c>
      <c r="N274" s="28">
        <f t="shared" si="200"/>
        <v>900000</v>
      </c>
      <c r="O274" s="28">
        <f t="shared" si="200"/>
        <v>1000000</v>
      </c>
      <c r="P274" s="29"/>
      <c r="R274" s="2"/>
      <c r="S274" s="1"/>
      <c r="T274" s="1"/>
      <c r="U274" s="1"/>
      <c r="V274" s="23"/>
      <c r="W274" s="1"/>
    </row>
    <row r="275" spans="2:23" ht="16.5" customHeight="1">
      <c r="B275" s="6" t="s">
        <v>500</v>
      </c>
      <c r="C275" s="6" t="s">
        <v>499</v>
      </c>
      <c r="D275" s="6"/>
      <c r="E275" s="6"/>
      <c r="F275" s="6"/>
      <c r="G275" s="6">
        <v>20</v>
      </c>
      <c r="H275" s="6">
        <v>112</v>
      </c>
      <c r="I275" s="6"/>
      <c r="J275" s="6"/>
      <c r="K275" s="7" t="s">
        <v>33</v>
      </c>
      <c r="L275" s="7" t="s">
        <v>56</v>
      </c>
      <c r="M275" s="29">
        <v>100000</v>
      </c>
      <c r="N275" s="29">
        <v>900000</v>
      </c>
      <c r="O275" s="29">
        <f>+M275+N275</f>
        <v>1000000</v>
      </c>
      <c r="P275" s="29"/>
      <c r="R275" s="2"/>
      <c r="S275" s="1"/>
      <c r="T275" s="1"/>
      <c r="U275" s="1"/>
      <c r="V275" s="23"/>
      <c r="W275" s="1"/>
    </row>
    <row r="276" spans="2:23" ht="16.5" hidden="1" customHeight="1">
      <c r="B276" s="5" t="s">
        <v>501</v>
      </c>
      <c r="C276" s="5" t="s">
        <v>502</v>
      </c>
      <c r="D276" s="5"/>
      <c r="E276" s="5"/>
      <c r="F276" s="5"/>
      <c r="G276" s="6">
        <v>20</v>
      </c>
      <c r="H276" s="6">
        <v>112</v>
      </c>
      <c r="I276" s="5"/>
      <c r="J276" s="5"/>
      <c r="K276" s="5"/>
      <c r="L276" s="5"/>
      <c r="M276" s="28">
        <f t="shared" ref="M276" si="201">+M277+M280</f>
        <v>3200000</v>
      </c>
      <c r="N276" s="28">
        <f t="shared" ref="N276:O276" si="202">+N277+N280</f>
        <v>0</v>
      </c>
      <c r="O276" s="28">
        <f t="shared" si="202"/>
        <v>3200000</v>
      </c>
      <c r="P276" s="28"/>
      <c r="R276" s="2"/>
      <c r="S276" s="1"/>
      <c r="T276" s="1"/>
      <c r="U276" s="1"/>
      <c r="V276" s="23"/>
      <c r="W276" s="1"/>
    </row>
    <row r="277" spans="2:23" ht="16.5" hidden="1" customHeight="1">
      <c r="B277" s="5" t="s">
        <v>503</v>
      </c>
      <c r="C277" s="5" t="s">
        <v>504</v>
      </c>
      <c r="D277" s="5"/>
      <c r="E277" s="5"/>
      <c r="F277" s="5"/>
      <c r="G277" s="6">
        <v>20</v>
      </c>
      <c r="H277" s="6">
        <v>112</v>
      </c>
      <c r="I277" s="5"/>
      <c r="J277" s="5"/>
      <c r="K277" s="5" t="s">
        <v>30</v>
      </c>
      <c r="L277" s="5"/>
      <c r="M277" s="28">
        <f t="shared" ref="M277" si="203">+M278+M279</f>
        <v>200000</v>
      </c>
      <c r="N277" s="28">
        <f t="shared" ref="N277:O277" si="204">+N278+N279</f>
        <v>0</v>
      </c>
      <c r="O277" s="28">
        <f t="shared" si="204"/>
        <v>200000</v>
      </c>
      <c r="P277" s="29"/>
      <c r="R277" s="2"/>
      <c r="S277" s="1"/>
      <c r="T277" s="1"/>
      <c r="U277" s="1"/>
      <c r="V277" s="23"/>
      <c r="W277" s="1"/>
    </row>
    <row r="278" spans="2:23" ht="16.5" customHeight="1">
      <c r="B278" s="6" t="s">
        <v>505</v>
      </c>
      <c r="C278" s="6" t="s">
        <v>506</v>
      </c>
      <c r="D278" s="6"/>
      <c r="E278" s="6"/>
      <c r="F278" s="6"/>
      <c r="G278" s="6">
        <v>20</v>
      </c>
      <c r="H278" s="6">
        <v>112</v>
      </c>
      <c r="I278" s="6"/>
      <c r="J278" s="6"/>
      <c r="K278" s="7" t="s">
        <v>33</v>
      </c>
      <c r="L278" s="7" t="s">
        <v>56</v>
      </c>
      <c r="M278" s="29">
        <v>100000</v>
      </c>
      <c r="N278" s="29">
        <v>0</v>
      </c>
      <c r="O278" s="29">
        <f>+M278+N278</f>
        <v>100000</v>
      </c>
      <c r="P278" s="28"/>
      <c r="R278" s="2"/>
      <c r="S278" s="1"/>
      <c r="T278" s="1"/>
      <c r="U278" s="1"/>
      <c r="V278" s="23"/>
      <c r="W278" s="1"/>
    </row>
    <row r="279" spans="2:23" ht="18" customHeight="1">
      <c r="B279" s="6" t="s">
        <v>507</v>
      </c>
      <c r="C279" s="6" t="s">
        <v>508</v>
      </c>
      <c r="D279" s="6"/>
      <c r="E279" s="6"/>
      <c r="F279" s="6"/>
      <c r="G279" s="6">
        <v>20</v>
      </c>
      <c r="H279" s="6">
        <v>112</v>
      </c>
      <c r="I279" s="6"/>
      <c r="J279" s="6"/>
      <c r="K279" s="7" t="s">
        <v>33</v>
      </c>
      <c r="L279" s="7" t="s">
        <v>56</v>
      </c>
      <c r="M279" s="29">
        <v>100000</v>
      </c>
      <c r="N279" s="29">
        <v>0</v>
      </c>
      <c r="O279" s="29">
        <f>+M279+N279</f>
        <v>100000</v>
      </c>
      <c r="P279" s="28"/>
      <c r="R279" s="2"/>
      <c r="S279" s="1"/>
      <c r="T279" s="1"/>
      <c r="U279" s="1"/>
      <c r="V279" s="23"/>
      <c r="W279" s="1"/>
    </row>
    <row r="280" spans="2:23" ht="18" hidden="1" customHeight="1">
      <c r="B280" s="5" t="s">
        <v>509</v>
      </c>
      <c r="C280" s="5" t="s">
        <v>510</v>
      </c>
      <c r="D280" s="5"/>
      <c r="E280" s="5"/>
      <c r="F280" s="5"/>
      <c r="G280" s="6">
        <v>20</v>
      </c>
      <c r="H280" s="6">
        <v>112</v>
      </c>
      <c r="I280" s="5"/>
      <c r="J280" s="5"/>
      <c r="K280" s="5" t="s">
        <v>30</v>
      </c>
      <c r="L280" s="5"/>
      <c r="M280" s="28">
        <f t="shared" ref="M280" si="205">+M281</f>
        <v>3000000</v>
      </c>
      <c r="N280" s="28">
        <f t="shared" ref="N280:O280" si="206">+N281</f>
        <v>0</v>
      </c>
      <c r="O280" s="28">
        <f t="shared" si="206"/>
        <v>3000000</v>
      </c>
      <c r="P280" s="28"/>
      <c r="Q280" s="29"/>
      <c r="R280" s="2"/>
      <c r="S280" s="1"/>
      <c r="T280" s="1"/>
      <c r="U280" s="1"/>
      <c r="V280" s="23"/>
      <c r="W280" s="1"/>
    </row>
    <row r="281" spans="2:23" ht="18" customHeight="1">
      <c r="B281" s="6" t="s">
        <v>511</v>
      </c>
      <c r="C281" s="6" t="s">
        <v>510</v>
      </c>
      <c r="D281" s="6"/>
      <c r="E281" s="6"/>
      <c r="F281" s="6"/>
      <c r="G281" s="6">
        <v>20</v>
      </c>
      <c r="H281" s="6">
        <v>112</v>
      </c>
      <c r="I281" s="6"/>
      <c r="J281" s="6"/>
      <c r="K281" s="7" t="s">
        <v>33</v>
      </c>
      <c r="L281" s="7" t="s">
        <v>56</v>
      </c>
      <c r="M281" s="29">
        <v>3000000</v>
      </c>
      <c r="N281" s="29">
        <v>0</v>
      </c>
      <c r="O281" s="29">
        <f>+M281+N281</f>
        <v>3000000</v>
      </c>
      <c r="P281" s="29"/>
      <c r="Q281" s="29"/>
      <c r="R281" s="2"/>
      <c r="S281" s="1"/>
      <c r="T281" s="1"/>
      <c r="U281" s="1"/>
      <c r="V281" s="23"/>
      <c r="W281" s="1"/>
    </row>
    <row r="282" spans="2:23" ht="18" hidden="1" customHeight="1">
      <c r="B282" s="5" t="s">
        <v>512</v>
      </c>
      <c r="C282" s="5" t="s">
        <v>513</v>
      </c>
      <c r="D282" s="5"/>
      <c r="E282" s="5"/>
      <c r="F282" s="5"/>
      <c r="G282" s="6">
        <v>20</v>
      </c>
      <c r="H282" s="6">
        <v>112</v>
      </c>
      <c r="I282" s="5"/>
      <c r="J282" s="5"/>
      <c r="K282" s="5"/>
      <c r="L282" s="5"/>
      <c r="M282" s="28">
        <f t="shared" ref="M282" si="207">+M283+M286</f>
        <v>15450000</v>
      </c>
      <c r="N282" s="28">
        <f t="shared" ref="N282:O282" si="208">+N283+N286</f>
        <v>5050000</v>
      </c>
      <c r="O282" s="28">
        <f t="shared" si="208"/>
        <v>20500000</v>
      </c>
      <c r="P282" s="28"/>
      <c r="Q282" s="28"/>
      <c r="R282" s="2"/>
      <c r="S282" s="1"/>
      <c r="T282" s="1"/>
      <c r="U282" s="1"/>
      <c r="V282" s="23"/>
      <c r="W282" s="1"/>
    </row>
    <row r="283" spans="2:23" ht="18" hidden="1" customHeight="1">
      <c r="B283" s="5" t="s">
        <v>514</v>
      </c>
      <c r="C283" s="5" t="s">
        <v>515</v>
      </c>
      <c r="D283" s="5"/>
      <c r="E283" s="5"/>
      <c r="F283" s="5"/>
      <c r="G283" s="6">
        <v>20</v>
      </c>
      <c r="H283" s="6">
        <v>112</v>
      </c>
      <c r="I283" s="5"/>
      <c r="J283" s="5"/>
      <c r="K283" s="5" t="s">
        <v>30</v>
      </c>
      <c r="L283" s="5"/>
      <c r="M283" s="28">
        <f t="shared" ref="M283" si="209">+M284+M285</f>
        <v>15000000</v>
      </c>
      <c r="N283" s="28">
        <f t="shared" ref="N283:O283" si="210">+N284+N285</f>
        <v>5000000</v>
      </c>
      <c r="O283" s="28">
        <f t="shared" si="210"/>
        <v>20000000</v>
      </c>
      <c r="P283" s="28"/>
      <c r="Q283" s="29"/>
      <c r="R283" s="2"/>
      <c r="S283" s="1"/>
      <c r="T283" s="1"/>
      <c r="U283" s="1"/>
      <c r="V283" s="23"/>
      <c r="W283" s="1"/>
    </row>
    <row r="284" spans="2:23" ht="18" customHeight="1">
      <c r="B284" s="6" t="s">
        <v>516</v>
      </c>
      <c r="C284" s="6" t="s">
        <v>517</v>
      </c>
      <c r="D284" s="6"/>
      <c r="E284" s="6"/>
      <c r="F284" s="6"/>
      <c r="G284" s="6">
        <v>20</v>
      </c>
      <c r="H284" s="6">
        <v>112</v>
      </c>
      <c r="I284" s="6"/>
      <c r="J284" s="6"/>
      <c r="K284" s="7" t="s">
        <v>33</v>
      </c>
      <c r="L284" s="7" t="s">
        <v>56</v>
      </c>
      <c r="M284" s="29">
        <v>7500000</v>
      </c>
      <c r="N284" s="29">
        <v>2500000</v>
      </c>
      <c r="O284" s="29">
        <f>+M284+N284</f>
        <v>10000000</v>
      </c>
      <c r="P284" s="29"/>
      <c r="Q284" s="29"/>
      <c r="R284" s="2"/>
      <c r="S284" s="1"/>
      <c r="T284" s="1"/>
      <c r="U284" s="1"/>
      <c r="V284" s="23"/>
      <c r="W284" s="1"/>
    </row>
    <row r="285" spans="2:23" ht="18" customHeight="1">
      <c r="B285" s="6" t="s">
        <v>518</v>
      </c>
      <c r="C285" s="6" t="s">
        <v>519</v>
      </c>
      <c r="D285" s="6"/>
      <c r="E285" s="6"/>
      <c r="F285" s="6"/>
      <c r="G285" s="6">
        <v>20</v>
      </c>
      <c r="H285" s="6">
        <v>112</v>
      </c>
      <c r="I285" s="6"/>
      <c r="J285" s="6"/>
      <c r="K285" s="7" t="s">
        <v>33</v>
      </c>
      <c r="L285" s="7" t="s">
        <v>56</v>
      </c>
      <c r="M285" s="29">
        <v>7500000</v>
      </c>
      <c r="N285" s="29">
        <v>2500000</v>
      </c>
      <c r="O285" s="29">
        <f>+M285+N285</f>
        <v>10000000</v>
      </c>
      <c r="P285" s="29"/>
      <c r="Q285" s="29"/>
      <c r="R285" s="2"/>
      <c r="S285" s="1"/>
      <c r="T285" s="1"/>
      <c r="U285" s="1"/>
      <c r="V285" s="23"/>
      <c r="W285" s="1"/>
    </row>
    <row r="286" spans="2:23" ht="18" hidden="1" customHeight="1">
      <c r="B286" s="5" t="s">
        <v>520</v>
      </c>
      <c r="C286" s="5" t="s">
        <v>521</v>
      </c>
      <c r="D286" s="5"/>
      <c r="E286" s="5"/>
      <c r="F286" s="5"/>
      <c r="G286" s="6">
        <v>20</v>
      </c>
      <c r="H286" s="6">
        <v>112</v>
      </c>
      <c r="I286" s="5"/>
      <c r="J286" s="5"/>
      <c r="K286" s="5" t="s">
        <v>30</v>
      </c>
      <c r="L286" s="5"/>
      <c r="M286" s="28">
        <f t="shared" ref="M286" si="211">+M287</f>
        <v>450000</v>
      </c>
      <c r="N286" s="28">
        <f t="shared" ref="N286:O286" si="212">+N287</f>
        <v>50000</v>
      </c>
      <c r="O286" s="28">
        <f t="shared" si="212"/>
        <v>500000</v>
      </c>
      <c r="P286" s="28"/>
      <c r="Q286" s="29"/>
      <c r="R286" s="2"/>
      <c r="S286" s="1"/>
      <c r="T286" s="1"/>
      <c r="U286" s="1"/>
      <c r="V286" s="23"/>
      <c r="W286" s="1"/>
    </row>
    <row r="287" spans="2:23" ht="31.5">
      <c r="B287" s="6" t="s">
        <v>522</v>
      </c>
      <c r="C287" s="6" t="s">
        <v>521</v>
      </c>
      <c r="D287" s="6"/>
      <c r="E287" s="6"/>
      <c r="F287" s="6"/>
      <c r="G287" s="6">
        <v>20</v>
      </c>
      <c r="H287" s="6">
        <v>112</v>
      </c>
      <c r="I287" s="6"/>
      <c r="J287" s="6"/>
      <c r="K287" s="7" t="s">
        <v>33</v>
      </c>
      <c r="L287" s="7" t="s">
        <v>56</v>
      </c>
      <c r="M287" s="29">
        <v>450000</v>
      </c>
      <c r="N287" s="29">
        <v>50000</v>
      </c>
      <c r="O287" s="29">
        <f>+M287+N287</f>
        <v>500000</v>
      </c>
      <c r="P287" s="122"/>
      <c r="Q287" s="122"/>
      <c r="R287" s="17"/>
      <c r="S287" s="1"/>
      <c r="T287" s="1"/>
      <c r="U287" s="23"/>
      <c r="W287" s="1"/>
    </row>
    <row r="288" spans="2:23" ht="18" customHeight="1">
      <c r="B288" s="4">
        <v>2.7</v>
      </c>
      <c r="C288" s="5" t="s">
        <v>523</v>
      </c>
      <c r="D288" s="4"/>
      <c r="E288" s="4"/>
      <c r="F288" s="4"/>
      <c r="G288" s="6">
        <v>20</v>
      </c>
      <c r="H288" s="6">
        <v>112</v>
      </c>
      <c r="I288" s="4"/>
      <c r="J288" s="4"/>
      <c r="K288" s="4"/>
      <c r="L288" s="4"/>
      <c r="M288" s="30">
        <f>+M289+M296</f>
        <v>4681190878</v>
      </c>
      <c r="N288" s="30">
        <f t="shared" ref="N288" si="213">+N289+N296</f>
        <v>-63750000</v>
      </c>
      <c r="O288" s="30">
        <f>+O289+O296</f>
        <v>4617440878</v>
      </c>
      <c r="P288" s="30"/>
      <c r="Q288" s="30"/>
      <c r="R288" s="119"/>
      <c r="S288" s="1"/>
      <c r="T288" s="1"/>
      <c r="U288" s="23"/>
      <c r="W288" s="1"/>
    </row>
    <row r="289" spans="1:23" ht="27.75" hidden="1" customHeight="1">
      <c r="B289" s="5" t="s">
        <v>524</v>
      </c>
      <c r="C289" s="5" t="s">
        <v>525</v>
      </c>
      <c r="D289" s="5"/>
      <c r="E289" s="5"/>
      <c r="F289" s="5"/>
      <c r="G289" s="6">
        <v>20</v>
      </c>
      <c r="H289" s="6">
        <v>112</v>
      </c>
      <c r="I289" s="5"/>
      <c r="J289" s="5"/>
      <c r="K289" s="5"/>
      <c r="L289" s="5"/>
      <c r="M289" s="28">
        <f>+M290+M292+M294</f>
        <v>335226964</v>
      </c>
      <c r="N289" s="28">
        <f>+N290+N292+N294</f>
        <v>101000000</v>
      </c>
      <c r="O289" s="28">
        <f t="shared" ref="O289" si="214">+O290+O292+O294</f>
        <v>436226964</v>
      </c>
      <c r="P289" s="29"/>
      <c r="Q289" s="2"/>
      <c r="R289" s="1"/>
      <c r="S289" s="1"/>
      <c r="T289" s="1"/>
      <c r="U289" s="23"/>
      <c r="W289" s="1"/>
    </row>
    <row r="290" spans="1:23" ht="30" hidden="1">
      <c r="B290" s="5" t="s">
        <v>526</v>
      </c>
      <c r="C290" s="5" t="s">
        <v>527</v>
      </c>
      <c r="D290" s="5"/>
      <c r="E290" s="5"/>
      <c r="F290" s="5"/>
      <c r="G290" s="6">
        <v>20</v>
      </c>
      <c r="H290" s="6">
        <v>112</v>
      </c>
      <c r="I290" s="5"/>
      <c r="J290" s="5"/>
      <c r="K290" s="5" t="s">
        <v>30</v>
      </c>
      <c r="L290" s="5"/>
      <c r="M290" s="28">
        <f t="shared" ref="M290:O290" si="215">+M291</f>
        <v>330849190</v>
      </c>
      <c r="N290" s="28">
        <f t="shared" si="215"/>
        <v>100000000</v>
      </c>
      <c r="O290" s="28">
        <f t="shared" si="215"/>
        <v>430849190</v>
      </c>
      <c r="P290" s="30"/>
      <c r="Q290" s="2"/>
      <c r="R290" s="1"/>
      <c r="S290" s="1"/>
      <c r="T290" s="1"/>
      <c r="U290" s="23"/>
      <c r="W290" s="1"/>
    </row>
    <row r="291" spans="1:23" ht="18.75" customHeight="1">
      <c r="B291" s="6" t="s">
        <v>528</v>
      </c>
      <c r="C291" s="6" t="s">
        <v>527</v>
      </c>
      <c r="D291" s="6"/>
      <c r="E291" s="6"/>
      <c r="F291" s="6"/>
      <c r="G291" s="6">
        <v>20</v>
      </c>
      <c r="H291" s="6">
        <v>112</v>
      </c>
      <c r="I291" s="6"/>
      <c r="J291" s="6"/>
      <c r="K291" s="7" t="s">
        <v>33</v>
      </c>
      <c r="L291" s="7" t="s">
        <v>56</v>
      </c>
      <c r="M291" s="29">
        <v>330849190</v>
      </c>
      <c r="N291" s="29">
        <v>100000000</v>
      </c>
      <c r="O291" s="29">
        <f>+M291+N291</f>
        <v>430849190</v>
      </c>
      <c r="P291" s="29"/>
      <c r="Q291" s="2"/>
      <c r="R291" s="2"/>
      <c r="S291" s="1"/>
      <c r="T291" s="1"/>
      <c r="U291" s="23"/>
      <c r="W291" s="1"/>
    </row>
    <row r="292" spans="1:23" ht="19.5" hidden="1" customHeight="1">
      <c r="B292" s="5" t="s">
        <v>529</v>
      </c>
      <c r="C292" s="5" t="s">
        <v>530</v>
      </c>
      <c r="D292" s="5"/>
      <c r="E292" s="5"/>
      <c r="F292" s="5"/>
      <c r="G292" s="6">
        <v>20</v>
      </c>
      <c r="H292" s="6">
        <v>112</v>
      </c>
      <c r="I292" s="5"/>
      <c r="J292" s="5"/>
      <c r="K292" s="5" t="s">
        <v>30</v>
      </c>
      <c r="L292" s="5"/>
      <c r="M292" s="28">
        <f t="shared" ref="M292:O292" si="216">+M293</f>
        <v>0</v>
      </c>
      <c r="N292" s="28">
        <f t="shared" si="216"/>
        <v>0</v>
      </c>
      <c r="O292" s="28">
        <f t="shared" si="216"/>
        <v>0</v>
      </c>
      <c r="P292" s="28"/>
      <c r="Q292" s="2"/>
      <c r="R292" s="1"/>
      <c r="S292" s="1"/>
      <c r="T292" s="1"/>
      <c r="U292" s="23"/>
      <c r="W292" s="1"/>
    </row>
    <row r="293" spans="1:23" ht="19.5" hidden="1" customHeight="1">
      <c r="B293" s="6" t="s">
        <v>531</v>
      </c>
      <c r="C293" s="6" t="s">
        <v>530</v>
      </c>
      <c r="D293" s="6"/>
      <c r="E293" s="6"/>
      <c r="F293" s="6"/>
      <c r="G293" s="6">
        <v>20</v>
      </c>
      <c r="H293" s="6">
        <v>112</v>
      </c>
      <c r="I293" s="6"/>
      <c r="J293" s="6"/>
      <c r="K293" s="7" t="s">
        <v>33</v>
      </c>
      <c r="L293" s="7" t="s">
        <v>56</v>
      </c>
      <c r="M293" s="29">
        <v>0</v>
      </c>
      <c r="N293" s="29">
        <v>0</v>
      </c>
      <c r="O293" s="29">
        <f>+M293+N293</f>
        <v>0</v>
      </c>
      <c r="P293" s="29"/>
      <c r="Q293" s="2"/>
      <c r="R293" s="1"/>
      <c r="S293" s="1"/>
      <c r="T293" s="1"/>
      <c r="U293" s="23"/>
      <c r="W293" s="1"/>
    </row>
    <row r="294" spans="1:23" ht="19.5" hidden="1" customHeight="1">
      <c r="B294" s="5" t="s">
        <v>532</v>
      </c>
      <c r="C294" s="5" t="s">
        <v>533</v>
      </c>
      <c r="D294" s="5"/>
      <c r="E294" s="5"/>
      <c r="F294" s="5"/>
      <c r="G294" s="6">
        <v>20</v>
      </c>
      <c r="H294" s="6">
        <v>112</v>
      </c>
      <c r="I294" s="5"/>
      <c r="J294" s="5"/>
      <c r="K294" s="5" t="s">
        <v>30</v>
      </c>
      <c r="L294" s="5"/>
      <c r="M294" s="28">
        <f t="shared" ref="M294:O294" si="217">+M295</f>
        <v>4377774</v>
      </c>
      <c r="N294" s="28">
        <f t="shared" si="217"/>
        <v>1000000</v>
      </c>
      <c r="O294" s="28">
        <f t="shared" si="217"/>
        <v>5377774</v>
      </c>
      <c r="P294" s="28"/>
      <c r="Q294" s="2"/>
      <c r="R294" s="1"/>
      <c r="S294" s="1"/>
      <c r="T294" s="1"/>
      <c r="U294" s="23"/>
      <c r="W294" s="1"/>
    </row>
    <row r="295" spans="1:23" ht="21" customHeight="1">
      <c r="B295" s="6" t="s">
        <v>534</v>
      </c>
      <c r="C295" s="6" t="s">
        <v>533</v>
      </c>
      <c r="D295" s="6"/>
      <c r="E295" s="6"/>
      <c r="F295" s="6"/>
      <c r="G295" s="6">
        <v>20</v>
      </c>
      <c r="H295" s="6">
        <v>112</v>
      </c>
      <c r="I295" s="6"/>
      <c r="J295" s="6"/>
      <c r="K295" s="7" t="s">
        <v>33</v>
      </c>
      <c r="L295" s="7" t="s">
        <v>56</v>
      </c>
      <c r="M295" s="29">
        <v>4377774</v>
      </c>
      <c r="N295" s="29">
        <v>1000000</v>
      </c>
      <c r="O295" s="29">
        <f>+M295+N295</f>
        <v>5377774</v>
      </c>
      <c r="P295" s="29"/>
      <c r="Q295" s="2"/>
      <c r="R295" s="119"/>
      <c r="S295" s="1"/>
      <c r="T295" s="1"/>
      <c r="U295" s="23"/>
      <c r="W295" s="1"/>
    </row>
    <row r="296" spans="1:23" hidden="1">
      <c r="B296" s="5" t="s">
        <v>535</v>
      </c>
      <c r="C296" s="5" t="s">
        <v>536</v>
      </c>
      <c r="D296" s="5"/>
      <c r="E296" s="5"/>
      <c r="F296" s="5"/>
      <c r="G296" s="6">
        <v>20</v>
      </c>
      <c r="H296" s="6">
        <v>112</v>
      </c>
      <c r="I296" s="5"/>
      <c r="J296" s="5"/>
      <c r="K296" s="5"/>
      <c r="L296" s="5"/>
      <c r="M296" s="30">
        <f>+M297+M300+M302+M305+M307</f>
        <v>4345963914</v>
      </c>
      <c r="N296" s="30">
        <f>+N297+N300+N302+N305+N307</f>
        <v>-164750000</v>
      </c>
      <c r="O296" s="30">
        <f>+O297+O300+O302+O305+O307</f>
        <v>4181213914</v>
      </c>
      <c r="P296" s="30"/>
      <c r="Q296" s="2"/>
      <c r="R296" s="1"/>
      <c r="S296" s="1"/>
      <c r="T296" s="1"/>
      <c r="U296" s="23"/>
      <c r="W296" s="1"/>
    </row>
    <row r="297" spans="1:23" ht="30" hidden="1">
      <c r="B297" s="5" t="s">
        <v>537</v>
      </c>
      <c r="C297" s="5" t="s">
        <v>538</v>
      </c>
      <c r="D297" s="5"/>
      <c r="E297" s="5"/>
      <c r="F297" s="5"/>
      <c r="G297" s="6">
        <v>20</v>
      </c>
      <c r="H297" s="6">
        <v>112</v>
      </c>
      <c r="I297" s="5"/>
      <c r="J297" s="5"/>
      <c r="K297" s="5" t="s">
        <v>30</v>
      </c>
      <c r="L297" s="5"/>
      <c r="M297" s="28">
        <f>+M298+M299</f>
        <v>290079530</v>
      </c>
      <c r="N297" s="28">
        <f>+N298+N299</f>
        <v>50000000</v>
      </c>
      <c r="O297" s="28">
        <f t="shared" ref="O297" si="218">+O298+O299</f>
        <v>340079530</v>
      </c>
      <c r="P297" s="28"/>
      <c r="Q297" s="2"/>
      <c r="R297" s="1"/>
      <c r="S297" s="1"/>
      <c r="T297" s="1"/>
      <c r="U297" s="23"/>
      <c r="W297" s="1"/>
    </row>
    <row r="298" spans="1:23" ht="19.5" customHeight="1">
      <c r="B298" s="6" t="s">
        <v>539</v>
      </c>
      <c r="C298" s="6" t="s">
        <v>540</v>
      </c>
      <c r="D298" s="6"/>
      <c r="E298" s="6"/>
      <c r="F298" s="6"/>
      <c r="G298" s="6">
        <v>20</v>
      </c>
      <c r="H298" s="6">
        <v>112</v>
      </c>
      <c r="I298" s="6"/>
      <c r="J298" s="6"/>
      <c r="K298" s="7" t="s">
        <v>33</v>
      </c>
      <c r="L298" s="7" t="s">
        <v>56</v>
      </c>
      <c r="M298" s="29">
        <v>290079530</v>
      </c>
      <c r="N298" s="29">
        <v>50000000</v>
      </c>
      <c r="O298" s="29">
        <f>+M298+N298</f>
        <v>340079530</v>
      </c>
      <c r="P298" s="29"/>
      <c r="Q298" s="2"/>
      <c r="R298" s="2"/>
      <c r="S298" s="1"/>
      <c r="T298" s="1"/>
      <c r="U298" s="37"/>
      <c r="W298" s="1"/>
    </row>
    <row r="299" spans="1:23" hidden="1">
      <c r="A299" s="3"/>
      <c r="B299" s="6" t="s">
        <v>541</v>
      </c>
      <c r="C299" s="6" t="s">
        <v>542</v>
      </c>
      <c r="D299" s="6"/>
      <c r="E299" s="6"/>
      <c r="F299" s="6"/>
      <c r="G299" s="6"/>
      <c r="H299" s="6"/>
      <c r="I299" s="6"/>
      <c r="J299" s="6"/>
      <c r="K299" s="18"/>
      <c r="L299" s="18"/>
      <c r="M299" s="29">
        <v>0</v>
      </c>
      <c r="N299" s="29">
        <v>0</v>
      </c>
      <c r="O299" s="29">
        <f>+M299+N299</f>
        <v>0</v>
      </c>
      <c r="P299" s="29"/>
      <c r="Q299" s="2"/>
      <c r="R299" s="2"/>
      <c r="U299" s="37"/>
      <c r="W299" s="1"/>
    </row>
    <row r="300" spans="1:23" ht="30" hidden="1">
      <c r="A300" s="3"/>
      <c r="B300" s="5" t="s">
        <v>543</v>
      </c>
      <c r="C300" s="5" t="s">
        <v>544</v>
      </c>
      <c r="D300" s="5"/>
      <c r="E300" s="5"/>
      <c r="F300" s="5"/>
      <c r="G300" s="6">
        <v>20</v>
      </c>
      <c r="H300" s="6">
        <v>112</v>
      </c>
      <c r="I300" s="5"/>
      <c r="J300" s="5"/>
      <c r="K300" s="5" t="s">
        <v>30</v>
      </c>
      <c r="L300" s="5"/>
      <c r="M300" s="30">
        <f>+M301</f>
        <v>192114920</v>
      </c>
      <c r="N300" s="30">
        <f>+N301</f>
        <v>5000000</v>
      </c>
      <c r="O300" s="30">
        <f>+O301</f>
        <v>197114920</v>
      </c>
      <c r="P300" s="30"/>
      <c r="Q300" s="2"/>
      <c r="R300" s="2"/>
      <c r="U300" s="37"/>
      <c r="W300" s="1"/>
    </row>
    <row r="301" spans="1:23" ht="19.5" customHeight="1">
      <c r="A301" s="3"/>
      <c r="B301" s="6" t="s">
        <v>545</v>
      </c>
      <c r="C301" s="6" t="s">
        <v>544</v>
      </c>
      <c r="D301" s="6"/>
      <c r="E301" s="6"/>
      <c r="F301" s="6"/>
      <c r="G301" s="6">
        <v>20</v>
      </c>
      <c r="H301" s="6">
        <v>112</v>
      </c>
      <c r="I301" s="6"/>
      <c r="J301" s="6"/>
      <c r="K301" s="18" t="s">
        <v>33</v>
      </c>
      <c r="L301" s="18" t="s">
        <v>56</v>
      </c>
      <c r="M301" s="29">
        <v>192114920</v>
      </c>
      <c r="N301" s="29">
        <v>5000000</v>
      </c>
      <c r="O301" s="29">
        <f>+M301+N301</f>
        <v>197114920</v>
      </c>
      <c r="P301" s="29"/>
      <c r="Q301" s="2"/>
      <c r="R301" s="2"/>
      <c r="U301" s="37"/>
      <c r="W301" s="1"/>
    </row>
    <row r="302" spans="1:23" ht="19.5" hidden="1" customHeight="1">
      <c r="A302" s="3"/>
      <c r="B302" s="5" t="s">
        <v>546</v>
      </c>
      <c r="C302" s="5" t="s">
        <v>547</v>
      </c>
      <c r="D302" s="5"/>
      <c r="E302" s="5"/>
      <c r="F302" s="5"/>
      <c r="G302" s="6">
        <v>20</v>
      </c>
      <c r="H302" s="6">
        <v>112</v>
      </c>
      <c r="I302" s="5"/>
      <c r="J302" s="5"/>
      <c r="K302" s="5" t="s">
        <v>30</v>
      </c>
      <c r="L302" s="5"/>
      <c r="M302" s="30">
        <f>+M303+M304</f>
        <v>1862163387</v>
      </c>
      <c r="N302" s="30">
        <f>+N303+N304</f>
        <v>139000000</v>
      </c>
      <c r="O302" s="30">
        <f t="shared" ref="O302" si="219">+O303+O304</f>
        <v>2001163387</v>
      </c>
      <c r="P302" s="30"/>
      <c r="Q302" s="2"/>
      <c r="R302" s="2"/>
      <c r="U302" s="37"/>
      <c r="W302" s="1"/>
    </row>
    <row r="303" spans="1:23" s="3" customFormat="1" ht="19.5" customHeight="1">
      <c r="B303" s="6" t="s">
        <v>548</v>
      </c>
      <c r="C303" s="6" t="s">
        <v>547</v>
      </c>
      <c r="D303" s="6"/>
      <c r="E303" s="6"/>
      <c r="F303" s="6"/>
      <c r="G303" s="6">
        <v>20</v>
      </c>
      <c r="H303" s="6">
        <v>112</v>
      </c>
      <c r="I303" s="6"/>
      <c r="J303" s="6"/>
      <c r="K303" s="18" t="s">
        <v>33</v>
      </c>
      <c r="L303" s="18" t="s">
        <v>56</v>
      </c>
      <c r="M303" s="29">
        <v>1801637618</v>
      </c>
      <c r="N303" s="29">
        <v>138000000</v>
      </c>
      <c r="O303" s="29">
        <f>+M303+N303</f>
        <v>1939637618</v>
      </c>
      <c r="P303" s="29"/>
      <c r="Q303" s="2"/>
      <c r="U303" s="46"/>
    </row>
    <row r="304" spans="1:23" s="3" customFormat="1" ht="19.5" customHeight="1">
      <c r="B304" s="6" t="s">
        <v>549</v>
      </c>
      <c r="C304" s="6" t="s">
        <v>550</v>
      </c>
      <c r="D304" s="6"/>
      <c r="E304" s="6"/>
      <c r="F304" s="6"/>
      <c r="G304" s="6"/>
      <c r="H304" s="6"/>
      <c r="I304" s="6"/>
      <c r="J304" s="6"/>
      <c r="K304" s="18"/>
      <c r="L304" s="18"/>
      <c r="M304" s="29">
        <v>60525769</v>
      </c>
      <c r="N304" s="29">
        <v>1000000</v>
      </c>
      <c r="O304" s="29">
        <f>+M304+N304</f>
        <v>61525769</v>
      </c>
      <c r="P304" s="29"/>
      <c r="Q304" s="2"/>
      <c r="S304" s="24"/>
      <c r="U304" s="24"/>
    </row>
    <row r="305" spans="1:23" s="3" customFormat="1" ht="19.5" hidden="1" customHeight="1">
      <c r="B305" s="5" t="s">
        <v>551</v>
      </c>
      <c r="C305" s="5" t="s">
        <v>552</v>
      </c>
      <c r="D305" s="5"/>
      <c r="E305" s="5"/>
      <c r="F305" s="5"/>
      <c r="G305" s="6">
        <v>20</v>
      </c>
      <c r="H305" s="6">
        <v>112</v>
      </c>
      <c r="I305" s="5"/>
      <c r="J305" s="5"/>
      <c r="K305" s="5" t="s">
        <v>30</v>
      </c>
      <c r="L305" s="5"/>
      <c r="M305" s="30">
        <f>+M306</f>
        <v>56508479</v>
      </c>
      <c r="N305" s="30">
        <f>+N306</f>
        <v>5000000</v>
      </c>
      <c r="O305" s="30">
        <f t="shared" ref="O305" si="220">+O306</f>
        <v>61508479</v>
      </c>
      <c r="P305" s="30"/>
      <c r="Q305" s="2"/>
      <c r="R305" s="47"/>
      <c r="S305" s="47"/>
      <c r="T305" s="47"/>
      <c r="U305" s="46"/>
    </row>
    <row r="306" spans="1:23" s="3" customFormat="1" ht="19.5" customHeight="1">
      <c r="B306" s="6" t="s">
        <v>553</v>
      </c>
      <c r="C306" s="6" t="s">
        <v>552</v>
      </c>
      <c r="D306" s="6"/>
      <c r="E306" s="6"/>
      <c r="F306" s="6"/>
      <c r="G306" s="6">
        <v>20</v>
      </c>
      <c r="H306" s="6">
        <v>112</v>
      </c>
      <c r="I306" s="6"/>
      <c r="J306" s="6"/>
      <c r="K306" s="18" t="s">
        <v>33</v>
      </c>
      <c r="L306" s="18" t="s">
        <v>56</v>
      </c>
      <c r="M306" s="29">
        <v>56508479</v>
      </c>
      <c r="N306" s="29">
        <v>5000000</v>
      </c>
      <c r="O306" s="29">
        <f>+M306+N306</f>
        <v>61508479</v>
      </c>
      <c r="P306" s="29"/>
      <c r="Q306" s="2"/>
      <c r="U306" s="46"/>
    </row>
    <row r="307" spans="1:23" s="3" customFormat="1" ht="19.5" hidden="1" customHeight="1">
      <c r="B307" s="5" t="s">
        <v>554</v>
      </c>
      <c r="C307" s="5" t="s">
        <v>555</v>
      </c>
      <c r="D307" s="5"/>
      <c r="E307" s="5"/>
      <c r="F307" s="5"/>
      <c r="G307" s="6">
        <v>20</v>
      </c>
      <c r="H307" s="6">
        <v>112</v>
      </c>
      <c r="I307" s="5"/>
      <c r="J307" s="5"/>
      <c r="K307" s="5" t="s">
        <v>30</v>
      </c>
      <c r="L307" s="5"/>
      <c r="M307" s="28">
        <f t="shared" ref="M307:O307" si="221">+M308</f>
        <v>1945097598</v>
      </c>
      <c r="N307" s="28">
        <f>+N308</f>
        <v>-363750000</v>
      </c>
      <c r="O307" s="28">
        <f t="shared" si="221"/>
        <v>1581347598</v>
      </c>
      <c r="P307" s="30"/>
      <c r="Q307" s="2"/>
      <c r="U307" s="46"/>
    </row>
    <row r="308" spans="1:23" s="3" customFormat="1" ht="19.5" customHeight="1">
      <c r="B308" s="6" t="s">
        <v>556</v>
      </c>
      <c r="C308" s="6" t="s">
        <v>555</v>
      </c>
      <c r="D308" s="6"/>
      <c r="E308" s="6"/>
      <c r="F308" s="6"/>
      <c r="G308" s="6">
        <v>20</v>
      </c>
      <c r="H308" s="6">
        <v>112</v>
      </c>
      <c r="I308" s="6"/>
      <c r="J308" s="6"/>
      <c r="K308" s="18" t="s">
        <v>33</v>
      </c>
      <c r="L308" s="18" t="s">
        <v>56</v>
      </c>
      <c r="M308" s="29">
        <v>1945097598</v>
      </c>
      <c r="N308" s="29">
        <v>-363750000</v>
      </c>
      <c r="O308" s="29">
        <f>+M308+N308</f>
        <v>1581347598</v>
      </c>
      <c r="P308" s="2"/>
      <c r="Q308" s="137"/>
      <c r="R308" s="34"/>
      <c r="S308" s="152"/>
      <c r="U308" s="46"/>
    </row>
    <row r="309" spans="1:23" s="3" customFormat="1" ht="19.5" customHeight="1">
      <c r="A309" s="1"/>
      <c r="B309" s="6"/>
      <c r="C309" s="6"/>
      <c r="D309" s="6"/>
      <c r="E309" s="6"/>
      <c r="F309" s="6"/>
      <c r="G309" s="6"/>
      <c r="H309" s="6"/>
      <c r="I309" s="6"/>
      <c r="J309" s="6"/>
      <c r="K309" s="7"/>
      <c r="L309" s="7"/>
      <c r="M309" s="31"/>
      <c r="N309" s="31"/>
      <c r="O309" s="31"/>
      <c r="P309" s="28"/>
      <c r="Q309" s="34"/>
      <c r="R309" s="34"/>
      <c r="S309" s="34"/>
      <c r="T309" s="34"/>
      <c r="U309" s="24"/>
    </row>
    <row r="310" spans="1:23" s="3" customFormat="1" ht="19.5" customHeight="1" thickBot="1">
      <c r="A310" s="1"/>
      <c r="B310" s="1"/>
      <c r="C310" s="10" t="s">
        <v>557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32">
        <f>+M9</f>
        <v>5381090700</v>
      </c>
      <c r="N310" s="50">
        <f>+N9</f>
        <v>0</v>
      </c>
      <c r="O310" s="32">
        <f>+O9</f>
        <v>5381090700</v>
      </c>
      <c r="P310" s="43"/>
      <c r="Q310" s="29"/>
      <c r="R310" s="34"/>
      <c r="V310" s="24"/>
    </row>
    <row r="311" spans="1:23" ht="18" thickTop="1">
      <c r="N311" s="39"/>
      <c r="O311" s="39"/>
      <c r="P311" s="39"/>
      <c r="Q311" s="31"/>
      <c r="R311" s="2"/>
      <c r="S311" s="1"/>
      <c r="T311" s="1"/>
      <c r="U311" s="1"/>
      <c r="V311" s="23"/>
      <c r="W311" s="1"/>
    </row>
    <row r="312" spans="1:23" ht="17.25" customHeight="1">
      <c r="B312" s="153" t="s">
        <v>558</v>
      </c>
      <c r="C312" s="153"/>
      <c r="M312" s="33"/>
      <c r="N312" s="33"/>
      <c r="O312" s="33"/>
      <c r="Q312" s="33"/>
    </row>
    <row r="313" spans="1:23">
      <c r="B313" s="153"/>
      <c r="C313" s="153"/>
      <c r="N313" s="33"/>
      <c r="Q313" s="43"/>
      <c r="R313" s="33"/>
    </row>
    <row r="314" spans="1:23" ht="17.25" customHeight="1">
      <c r="B314" s="6"/>
      <c r="Q314" s="39"/>
    </row>
    <row r="315" spans="1:23">
      <c r="C315" s="6"/>
      <c r="Q315" s="39"/>
    </row>
    <row r="316" spans="1:23">
      <c r="B316" s="6"/>
      <c r="C316" s="6"/>
      <c r="Q316" s="39"/>
    </row>
    <row r="317" spans="1:23" ht="18.75" customHeight="1">
      <c r="B317" s="6"/>
      <c r="C317" s="6"/>
      <c r="Q317" s="33"/>
    </row>
    <row r="318" spans="1:23">
      <c r="B318" s="6"/>
      <c r="C318" s="118"/>
    </row>
    <row r="319" spans="1:23">
      <c r="C319" s="119" t="s">
        <v>559</v>
      </c>
      <c r="M319" s="45"/>
      <c r="P319" s="2"/>
      <c r="Q319" s="2"/>
      <c r="R319" s="2"/>
      <c r="S319" s="1"/>
      <c r="T319" s="23"/>
      <c r="U319" s="1"/>
      <c r="W319" s="1"/>
    </row>
    <row r="320" spans="1:23">
      <c r="C320" s="120" t="s">
        <v>560</v>
      </c>
      <c r="M320" s="1"/>
      <c r="P320" s="2"/>
      <c r="Q320" s="2"/>
      <c r="R320" s="2"/>
      <c r="S320" s="1"/>
      <c r="T320" s="23"/>
      <c r="U320" s="1"/>
      <c r="W320" s="1"/>
    </row>
    <row r="321" spans="3:23" ht="17.25" customHeight="1">
      <c r="C321" s="119" t="s">
        <v>561</v>
      </c>
      <c r="M321" s="45"/>
      <c r="P321" s="52"/>
      <c r="Q321" s="52"/>
      <c r="R321" s="52"/>
      <c r="S321" s="52"/>
      <c r="T321" s="23"/>
      <c r="U321" s="1"/>
      <c r="W321" s="1"/>
    </row>
    <row r="322" spans="3:23" ht="17.25" customHeight="1">
      <c r="C322" s="120"/>
      <c r="M322" s="45"/>
      <c r="P322" s="53"/>
      <c r="Q322" s="53"/>
      <c r="R322" s="53"/>
      <c r="S322" s="53"/>
      <c r="T322" s="23"/>
      <c r="U322" s="1"/>
      <c r="W322" s="1"/>
    </row>
    <row r="323" spans="3:23">
      <c r="C323" s="120"/>
      <c r="P323" s="52"/>
      <c r="Q323" s="52"/>
      <c r="R323" s="52"/>
      <c r="S323" s="52"/>
      <c r="T323" s="23"/>
      <c r="U323" s="1"/>
      <c r="W323" s="1"/>
    </row>
    <row r="324" spans="3:23">
      <c r="C324" s="120"/>
      <c r="P324" s="33"/>
      <c r="Q324" s="26"/>
      <c r="R324" s="2"/>
      <c r="U324" s="1"/>
      <c r="V324" s="23"/>
      <c r="W324" s="1"/>
    </row>
    <row r="325" spans="3:23">
      <c r="C325" s="121"/>
    </row>
    <row r="326" spans="3:23">
      <c r="C326" s="119" t="s">
        <v>562</v>
      </c>
    </row>
    <row r="327" spans="3:23">
      <c r="C327" s="120" t="s">
        <v>563</v>
      </c>
    </row>
    <row r="328" spans="3:23">
      <c r="C328" s="119" t="s">
        <v>564</v>
      </c>
    </row>
    <row r="329" spans="3:23">
      <c r="C329" s="120"/>
    </row>
    <row r="330" spans="3:23">
      <c r="C330" s="120"/>
    </row>
    <row r="331" spans="3:23">
      <c r="C331" s="120"/>
    </row>
    <row r="332" spans="3:23">
      <c r="C332" s="121"/>
    </row>
    <row r="333" spans="3:23">
      <c r="C333" s="119" t="s">
        <v>565</v>
      </c>
    </row>
    <row r="334" spans="3:23">
      <c r="C334" s="120" t="s">
        <v>566</v>
      </c>
    </row>
    <row r="335" spans="3:23">
      <c r="C335" s="119" t="s">
        <v>567</v>
      </c>
    </row>
  </sheetData>
  <mergeCells count="9">
    <mergeCell ref="B312:C313"/>
    <mergeCell ref="Q2:V2"/>
    <mergeCell ref="I182:I183"/>
    <mergeCell ref="I61:I62"/>
    <mergeCell ref="I67:I68"/>
    <mergeCell ref="C3:O3"/>
    <mergeCell ref="C4:O4"/>
    <mergeCell ref="C5:O5"/>
    <mergeCell ref="C6:O6"/>
  </mergeCells>
  <dataValidations disablePrompts="1" count="1">
    <dataValidation allowBlank="1" showInputMessage="1" showErrorMessage="1" prompt="Registrar código de la fuente" sqref="G10:G309" xr:uid="{C3C029AC-FB1F-428D-99B0-F9BED6EBCB7F}"/>
  </dataValidations>
  <pageMargins left="0.70866141732283472" right="0.70866141732283472" top="0.74803149606299213" bottom="0.74803149606299213" header="0.31496062992125984" footer="0.31496062992125984"/>
  <pageSetup paperSize="5" scale="67" fitToHeight="0" orientation="portrait" r:id="rId1"/>
  <rowBreaks count="2" manualBreakCount="2">
    <brk id="123" max="14" man="1"/>
    <brk id="246" max="14" man="1"/>
  </rowBreaks>
  <ignoredErrors>
    <ignoredError sqref="O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D0F1-2AEC-4D29-9ABC-38C5A7930F11}">
  <dimension ref="E7:P16"/>
  <sheetViews>
    <sheetView workbookViewId="0">
      <selection activeCell="G27" sqref="G27"/>
    </sheetView>
  </sheetViews>
  <sheetFormatPr defaultColWidth="12" defaultRowHeight="12.75"/>
  <cols>
    <col min="6" max="6" width="44.1640625" customWidth="1"/>
    <col min="7" max="7" width="20.5" customWidth="1"/>
    <col min="8" max="8" width="20.5" hidden="1" customWidth="1"/>
    <col min="9" max="9" width="22.6640625" style="69" bestFit="1" customWidth="1"/>
    <col min="10" max="12" width="22.6640625" style="69" customWidth="1"/>
    <col min="13" max="13" width="15" style="70" customWidth="1"/>
    <col min="14" max="14" width="17" customWidth="1"/>
    <col min="15" max="15" width="18.33203125" customWidth="1"/>
    <col min="16" max="16" width="17" customWidth="1"/>
  </cols>
  <sheetData>
    <row r="7" spans="5:16" ht="13.5" thickBot="1"/>
    <row r="8" spans="5:16" ht="21" thickBot="1">
      <c r="E8" s="159" t="s">
        <v>568</v>
      </c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1"/>
    </row>
    <row r="9" spans="5:16" ht="45.75" thickBot="1">
      <c r="E9" s="102" t="s">
        <v>2</v>
      </c>
      <c r="F9" s="71" t="s">
        <v>3</v>
      </c>
      <c r="G9" s="97" t="s">
        <v>569</v>
      </c>
      <c r="H9" s="72" t="s">
        <v>21</v>
      </c>
      <c r="I9" s="94" t="s">
        <v>570</v>
      </c>
      <c r="J9" s="73" t="s">
        <v>571</v>
      </c>
      <c r="K9" s="106" t="s">
        <v>572</v>
      </c>
      <c r="L9" s="78" t="s">
        <v>573</v>
      </c>
      <c r="M9" s="86" t="s">
        <v>574</v>
      </c>
      <c r="N9" s="82" t="s">
        <v>575</v>
      </c>
      <c r="O9" s="80" t="s">
        <v>576</v>
      </c>
      <c r="P9" s="80" t="s">
        <v>577</v>
      </c>
    </row>
    <row r="10" spans="5:16">
      <c r="E10" s="112">
        <v>2.1</v>
      </c>
      <c r="F10" s="98" t="s">
        <v>25</v>
      </c>
      <c r="G10" s="91">
        <v>321950000</v>
      </c>
      <c r="H10" s="115">
        <v>11500000</v>
      </c>
      <c r="I10" s="91">
        <v>333450000</v>
      </c>
      <c r="J10" s="115">
        <v>280358696.13</v>
      </c>
      <c r="K10" s="91">
        <f>G10-J10</f>
        <v>41591303.870000005</v>
      </c>
      <c r="L10" s="103">
        <f t="shared" ref="L10:L15" si="0">+I10-J10</f>
        <v>53091303.870000005</v>
      </c>
      <c r="M10" s="87">
        <f>+J10/G10</f>
        <v>0.87081440015530365</v>
      </c>
      <c r="N10" s="111">
        <f t="shared" ref="N10:N16" si="1">+J10/I10</f>
        <v>0.84078181475483582</v>
      </c>
      <c r="O10" s="110">
        <f>+K10/G10</f>
        <v>0.12918559984469641</v>
      </c>
      <c r="P10" s="74">
        <f t="shared" ref="P10:P16" si="2">+L10/I10</f>
        <v>0.15921818524516421</v>
      </c>
    </row>
    <row r="11" spans="5:16">
      <c r="E11" s="113">
        <v>2.2000000000000002</v>
      </c>
      <c r="F11" s="99" t="s">
        <v>96</v>
      </c>
      <c r="G11" s="92">
        <v>143310000</v>
      </c>
      <c r="H11" s="116">
        <v>4330784.7400000021</v>
      </c>
      <c r="I11" s="92">
        <v>147640784.74000001</v>
      </c>
      <c r="J11" s="116">
        <v>85391954.730000004</v>
      </c>
      <c r="K11" s="92">
        <f t="shared" ref="K11:K15" si="3">G11-J11</f>
        <v>57918045.269999996</v>
      </c>
      <c r="L11" s="104">
        <f t="shared" si="0"/>
        <v>62248830.010000005</v>
      </c>
      <c r="M11" s="88">
        <f>+J11/G11</f>
        <v>0.59585482332007544</v>
      </c>
      <c r="N11" s="108">
        <f t="shared" si="1"/>
        <v>0.57837646203505266</v>
      </c>
      <c r="O11" s="83">
        <f t="shared" ref="O11:O15" si="4">+K11/G11</f>
        <v>0.40414517667992461</v>
      </c>
      <c r="P11" s="75">
        <f t="shared" si="2"/>
        <v>0.42162353796494728</v>
      </c>
    </row>
    <row r="12" spans="5:16">
      <c r="E12" s="113">
        <v>2.2999999999999998</v>
      </c>
      <c r="F12" s="99" t="s">
        <v>254</v>
      </c>
      <c r="G12" s="92">
        <v>42625000</v>
      </c>
      <c r="H12" s="116">
        <v>12205000</v>
      </c>
      <c r="I12" s="92">
        <v>54830000</v>
      </c>
      <c r="J12" s="116">
        <v>22740678.649999999</v>
      </c>
      <c r="K12" s="92">
        <f t="shared" si="3"/>
        <v>19884321.350000001</v>
      </c>
      <c r="L12" s="104">
        <f t="shared" si="0"/>
        <v>32089321.350000001</v>
      </c>
      <c r="M12" s="88">
        <f>+J12/G12</f>
        <v>0.53350565747800582</v>
      </c>
      <c r="N12" s="108">
        <f t="shared" si="1"/>
        <v>0.4147488354915192</v>
      </c>
      <c r="O12" s="83">
        <f t="shared" si="4"/>
        <v>0.46649434252199418</v>
      </c>
      <c r="P12" s="75">
        <f t="shared" si="2"/>
        <v>0.5852511645084808</v>
      </c>
    </row>
    <row r="13" spans="5:16">
      <c r="E13" s="113">
        <v>2.4</v>
      </c>
      <c r="F13" s="100" t="s">
        <v>397</v>
      </c>
      <c r="G13" s="92">
        <v>0</v>
      </c>
      <c r="H13" s="116">
        <v>12783855</v>
      </c>
      <c r="I13" s="92">
        <f>+H13</f>
        <v>12783855</v>
      </c>
      <c r="J13" s="116">
        <v>12783855</v>
      </c>
      <c r="K13" s="92">
        <f t="shared" si="3"/>
        <v>-12783855</v>
      </c>
      <c r="L13" s="104">
        <f t="shared" si="0"/>
        <v>0</v>
      </c>
      <c r="M13" s="89"/>
      <c r="N13" s="108">
        <f t="shared" si="1"/>
        <v>1</v>
      </c>
      <c r="O13" s="83"/>
      <c r="P13" s="75">
        <f t="shared" si="2"/>
        <v>0</v>
      </c>
    </row>
    <row r="14" spans="5:16">
      <c r="E14" s="113">
        <v>2.6</v>
      </c>
      <c r="F14" s="99" t="s">
        <v>404</v>
      </c>
      <c r="G14" s="92">
        <v>212700000</v>
      </c>
      <c r="H14" s="116">
        <v>141236515.24000001</v>
      </c>
      <c r="I14" s="92">
        <v>353936515.24000001</v>
      </c>
      <c r="J14" s="116">
        <v>61154688.740000002</v>
      </c>
      <c r="K14" s="92">
        <f t="shared" si="3"/>
        <v>151545311.25999999</v>
      </c>
      <c r="L14" s="104">
        <f t="shared" si="0"/>
        <v>292781826.5</v>
      </c>
      <c r="M14" s="88">
        <f>+J14/G14</f>
        <v>0.28751616708979782</v>
      </c>
      <c r="N14" s="108">
        <f t="shared" si="1"/>
        <v>0.17278434438597487</v>
      </c>
      <c r="O14" s="83">
        <f t="shared" si="4"/>
        <v>0.71248383291020212</v>
      </c>
      <c r="P14" s="75">
        <f t="shared" si="2"/>
        <v>0.8272156556140251</v>
      </c>
    </row>
    <row r="15" spans="5:16" ht="13.5" thickBot="1">
      <c r="E15" s="114">
        <v>2.7</v>
      </c>
      <c r="F15" s="101" t="s">
        <v>523</v>
      </c>
      <c r="G15" s="93">
        <v>2710217987</v>
      </c>
      <c r="H15" s="117">
        <v>-682056154.9799999</v>
      </c>
      <c r="I15" s="93">
        <v>2028161832.02</v>
      </c>
      <c r="J15" s="117">
        <v>1350770238.0999999</v>
      </c>
      <c r="K15" s="93">
        <f t="shared" si="3"/>
        <v>1359447748.9000001</v>
      </c>
      <c r="L15" s="105">
        <f t="shared" si="0"/>
        <v>677391593.92000008</v>
      </c>
      <c r="M15" s="90">
        <f>+J15/G15</f>
        <v>0.49839911201947162</v>
      </c>
      <c r="N15" s="109">
        <f t="shared" si="1"/>
        <v>0.66600712860998157</v>
      </c>
      <c r="O15" s="84">
        <f t="shared" si="4"/>
        <v>0.50160088798052838</v>
      </c>
      <c r="P15" s="76">
        <f t="shared" si="2"/>
        <v>0.33399287139001849</v>
      </c>
    </row>
    <row r="16" spans="5:16" ht="13.5" thickBot="1">
      <c r="E16" s="162" t="s">
        <v>578</v>
      </c>
      <c r="F16" s="163"/>
      <c r="G16" s="95">
        <f t="shared" ref="G16:L16" si="5">SUM(G10:G15)</f>
        <v>3430802987</v>
      </c>
      <c r="H16" s="96">
        <f t="shared" si="5"/>
        <v>-499999999.99999988</v>
      </c>
      <c r="I16" s="95">
        <f t="shared" si="5"/>
        <v>2930802987</v>
      </c>
      <c r="J16" s="96">
        <f t="shared" si="5"/>
        <v>1813200111.3499999</v>
      </c>
      <c r="K16" s="107">
        <f t="shared" si="5"/>
        <v>1617602875.6500001</v>
      </c>
      <c r="L16" s="77">
        <f t="shared" si="5"/>
        <v>1117602875.6500001</v>
      </c>
      <c r="M16" s="79">
        <f>+J16/G16</f>
        <v>0.52850604311019267</v>
      </c>
      <c r="N16" s="85">
        <f t="shared" si="1"/>
        <v>0.61867007758375803</v>
      </c>
      <c r="O16" s="85">
        <f>+K16/G16</f>
        <v>0.47149395688980728</v>
      </c>
      <c r="P16" s="81">
        <f t="shared" si="2"/>
        <v>0.38132992241624192</v>
      </c>
    </row>
  </sheetData>
  <mergeCells count="2">
    <mergeCell ref="E8:P8"/>
    <mergeCell ref="E16:F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894e15-ba27-4bdb-b4b8-8efc34bc9aed">
      <Terms xmlns="http://schemas.microsoft.com/office/infopath/2007/PartnerControls"/>
    </lcf76f155ced4ddcb4097134ff3c332f>
    <TaxCatchAll xmlns="8dbb31fa-c118-4266-b530-fff03941bc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8" ma:contentTypeDescription="Crear nuevo documento." ma:contentTypeScope="" ma:versionID="90698beef82e3fce4d96fe36480e5208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5d1b8edfaf72ef6542ecf87aa05e61ec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D2BCA7-2347-451C-A578-8473C412C819}"/>
</file>

<file path=customXml/itemProps2.xml><?xml version="1.0" encoding="utf-8"?>
<ds:datastoreItem xmlns:ds="http://schemas.openxmlformats.org/officeDocument/2006/customXml" ds:itemID="{581AA15D-453E-461B-AEAB-60C1245FF6A9}"/>
</file>

<file path=customXml/itemProps3.xml><?xml version="1.0" encoding="utf-8"?>
<ds:datastoreItem xmlns:ds="http://schemas.openxmlformats.org/officeDocument/2006/customXml" ds:itemID="{5E7FA400-CAC4-4432-8B1F-1659639B6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eg_consolidado_ejec_cta_sub2_qf2adhKy0d.pdf</dc:title>
  <dc:subject/>
  <dc:creator>Oracle Reports</dc:creator>
  <cp:keywords/>
  <dc:description/>
  <cp:lastModifiedBy/>
  <cp:revision/>
  <dcterms:created xsi:type="dcterms:W3CDTF">2021-08-26T14:50:26Z</dcterms:created>
  <dcterms:modified xsi:type="dcterms:W3CDTF">2024-02-05T12:47:07Z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0x010100CA67197B9F63E4439ECC38305FA8EACE</vt:lpwstr>
  </property>
  <property fmtid="{D5CDD505-2E9C-101B-9397-08002B2CF9AE}" pid="3" name="MediaServiceImageTags">
    <vt:lpwstr/>
  </property>
</Properties>
</file>