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ecturgovdo.sharepoint.com/sites/DireccionEjecutivaCEIZTUR/Documentos compartidos/Compartido CEIZTUR/Finanzas CEIZTUR/DIRECTORIO COMÚN/Financiero_CEIZTUR/Documentos Billy/Departamento Financiero 2024/Ejecución Mensual y Presupuesto Aprob 2021-2023/Ejecución Mensual 2022/"/>
    </mc:Choice>
  </mc:AlternateContent>
  <xr:revisionPtr revIDLastSave="7" documentId="8_{C812BC8D-F99F-41D4-ACAD-06339ADAB1F3}" xr6:coauthVersionLast="47" xr6:coauthVersionMax="47" xr10:uidLastSave="{09DE5FCE-0775-4357-BF1D-0BB9F9EF1518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Hoja1!$A$1:$T$323</definedName>
    <definedName name="_xlnm.Print_Titles" localSheetId="0">Hoja1!$1:$9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5" i="1" l="1"/>
  <c r="L291" i="1"/>
  <c r="L289" i="1"/>
  <c r="L288" i="1"/>
  <c r="L286" i="1"/>
  <c r="L284" i="1"/>
  <c r="L282" i="1"/>
  <c r="L281" i="1"/>
  <c r="L280" i="1"/>
  <c r="L278" i="1"/>
  <c r="L275" i="1"/>
  <c r="L274" i="1"/>
  <c r="L272" i="1"/>
  <c r="L269" i="1"/>
  <c r="L268" i="1"/>
  <c r="L263" i="1"/>
  <c r="L261" i="1"/>
  <c r="L259" i="1"/>
  <c r="L257" i="1"/>
  <c r="L255" i="1"/>
  <c r="L253" i="1"/>
  <c r="L251" i="1"/>
  <c r="L250" i="1"/>
  <c r="L248" i="1"/>
  <c r="L246" i="1"/>
  <c r="L244" i="1"/>
  <c r="L242" i="1"/>
  <c r="L240" i="1"/>
  <c r="L239" i="1" s="1"/>
  <c r="L235" i="1"/>
  <c r="L233" i="1"/>
  <c r="L232" i="1"/>
  <c r="L230" i="1"/>
  <c r="L228" i="1"/>
  <c r="L226" i="1"/>
  <c r="L224" i="1"/>
  <c r="L223" i="1" s="1"/>
  <c r="L211" i="1" s="1"/>
  <c r="L221" i="1"/>
  <c r="L219" i="1"/>
  <c r="L217" i="1"/>
  <c r="L215" i="1"/>
  <c r="L213" i="1"/>
  <c r="L212" i="1"/>
  <c r="L208" i="1"/>
  <c r="L207" i="1"/>
  <c r="L206" i="1"/>
  <c r="L201" i="1"/>
  <c r="L185" i="1" s="1"/>
  <c r="L198" i="1"/>
  <c r="L196" i="1"/>
  <c r="L194" i="1"/>
  <c r="L192" i="1"/>
  <c r="L190" i="1"/>
  <c r="L188" i="1"/>
  <c r="L186" i="1"/>
  <c r="L182" i="1"/>
  <c r="L178" i="1"/>
  <c r="L177" i="1"/>
  <c r="L175" i="1"/>
  <c r="L164" i="1" s="1"/>
  <c r="L170" i="1"/>
  <c r="L167" i="1"/>
  <c r="L165" i="1"/>
  <c r="L162" i="1"/>
  <c r="L160" i="1"/>
  <c r="L158" i="1"/>
  <c r="L157" i="1"/>
  <c r="L155" i="1"/>
  <c r="L154" i="1"/>
  <c r="L152" i="1"/>
  <c r="L150" i="1"/>
  <c r="L145" i="1" s="1"/>
  <c r="L148" i="1"/>
  <c r="L146" i="1"/>
  <c r="L143" i="1"/>
  <c r="L141" i="1"/>
  <c r="L139" i="1"/>
  <c r="L138" i="1"/>
  <c r="L136" i="1"/>
  <c r="L134" i="1"/>
  <c r="L132" i="1"/>
  <c r="L131" i="1"/>
  <c r="L128" i="1"/>
  <c r="L127" i="1" s="1"/>
  <c r="L125" i="1"/>
  <c r="L119" i="1"/>
  <c r="L116" i="1"/>
  <c r="L113" i="1"/>
  <c r="L111" i="1"/>
  <c r="L110" i="1"/>
  <c r="L104" i="1"/>
  <c r="L97" i="1"/>
  <c r="L96" i="1"/>
  <c r="L94" i="1"/>
  <c r="L92" i="1"/>
  <c r="L91" i="1" s="1"/>
  <c r="L89" i="1"/>
  <c r="L87" i="1"/>
  <c r="L85" i="1"/>
  <c r="L82" i="1"/>
  <c r="L81" i="1"/>
  <c r="L79" i="1"/>
  <c r="L77" i="1"/>
  <c r="L75" i="1"/>
  <c r="L73" i="1"/>
  <c r="L72" i="1"/>
  <c r="L70" i="1"/>
  <c r="L68" i="1"/>
  <c r="L67" i="1"/>
  <c r="L65" i="1"/>
  <c r="L61" i="1" s="1"/>
  <c r="L62" i="1"/>
  <c r="L59" i="1"/>
  <c r="L57" i="1"/>
  <c r="L55" i="1"/>
  <c r="L53" i="1"/>
  <c r="L51" i="1"/>
  <c r="L49" i="1"/>
  <c r="L47" i="1"/>
  <c r="L46" i="1" s="1"/>
  <c r="L43" i="1"/>
  <c r="L41" i="1"/>
  <c r="L39" i="1"/>
  <c r="L38" i="1"/>
  <c r="L36" i="1"/>
  <c r="L35" i="1"/>
  <c r="L28" i="1"/>
  <c r="L27" i="1"/>
  <c r="L24" i="1"/>
  <c r="L12" i="1" s="1"/>
  <c r="L11" i="1" s="1"/>
  <c r="L22" i="1"/>
  <c r="L15" i="1"/>
  <c r="L13" i="1"/>
  <c r="L130" i="1" l="1"/>
  <c r="L45" i="1"/>
  <c r="L10" i="1" s="1"/>
  <c r="M295" i="1"/>
  <c r="M291" i="1"/>
  <c r="M289" i="1"/>
  <c r="M288" i="1"/>
  <c r="M286" i="1"/>
  <c r="M284" i="1"/>
  <c r="M282" i="1"/>
  <c r="M281" i="1" s="1"/>
  <c r="M280" i="1" s="1"/>
  <c r="M278" i="1"/>
  <c r="M275" i="1"/>
  <c r="M274" i="1"/>
  <c r="M272" i="1"/>
  <c r="M269" i="1"/>
  <c r="M268" i="1"/>
  <c r="M263" i="1"/>
  <c r="M261" i="1"/>
  <c r="M259" i="1"/>
  <c r="M257" i="1"/>
  <c r="M255" i="1"/>
  <c r="M253" i="1"/>
  <c r="M251" i="1"/>
  <c r="M250" i="1" s="1"/>
  <c r="M248" i="1"/>
  <c r="M246" i="1"/>
  <c r="M244" i="1"/>
  <c r="M242" i="1"/>
  <c r="M240" i="1"/>
  <c r="M239" i="1" s="1"/>
  <c r="M235" i="1"/>
  <c r="M233" i="1"/>
  <c r="M232" i="1" s="1"/>
  <c r="M230" i="1"/>
  <c r="M228" i="1"/>
  <c r="M226" i="1"/>
  <c r="M224" i="1"/>
  <c r="M223" i="1" s="1"/>
  <c r="M221" i="1"/>
  <c r="M219" i="1"/>
  <c r="M217" i="1"/>
  <c r="M215" i="1"/>
  <c r="M213" i="1"/>
  <c r="M212" i="1"/>
  <c r="M208" i="1"/>
  <c r="M207" i="1"/>
  <c r="M206" i="1" s="1"/>
  <c r="M201" i="1"/>
  <c r="M198" i="1"/>
  <c r="M196" i="1"/>
  <c r="M194" i="1"/>
  <c r="M192" i="1"/>
  <c r="M190" i="1"/>
  <c r="M188" i="1"/>
  <c r="M186" i="1"/>
  <c r="M185" i="1" s="1"/>
  <c r="M182" i="1"/>
  <c r="M178" i="1"/>
  <c r="M177" i="1" s="1"/>
  <c r="M175" i="1"/>
  <c r="M164" i="1" s="1"/>
  <c r="M170" i="1"/>
  <c r="M167" i="1"/>
  <c r="M165" i="1"/>
  <c r="M162" i="1"/>
  <c r="M160" i="1"/>
  <c r="M158" i="1"/>
  <c r="M157" i="1" s="1"/>
  <c r="M155" i="1"/>
  <c r="M154" i="1"/>
  <c r="M152" i="1"/>
  <c r="M150" i="1"/>
  <c r="M145" i="1" s="1"/>
  <c r="M148" i="1"/>
  <c r="M146" i="1"/>
  <c r="M143" i="1"/>
  <c r="M141" i="1"/>
  <c r="M139" i="1"/>
  <c r="M138" i="1"/>
  <c r="M136" i="1"/>
  <c r="M134" i="1"/>
  <c r="M132" i="1"/>
  <c r="M131" i="1" s="1"/>
  <c r="M128" i="1"/>
  <c r="M127" i="1" s="1"/>
  <c r="M125" i="1"/>
  <c r="M119" i="1"/>
  <c r="M116" i="1"/>
  <c r="M113" i="1"/>
  <c r="M111" i="1"/>
  <c r="M110" i="1" s="1"/>
  <c r="M104" i="1"/>
  <c r="M97" i="1"/>
  <c r="M96" i="1" s="1"/>
  <c r="M94" i="1"/>
  <c r="M92" i="1"/>
  <c r="M91" i="1" s="1"/>
  <c r="M89" i="1"/>
  <c r="M87" i="1"/>
  <c r="M81" i="1" s="1"/>
  <c r="M85" i="1"/>
  <c r="M82" i="1"/>
  <c r="M79" i="1"/>
  <c r="M77" i="1"/>
  <c r="M75" i="1"/>
  <c r="M73" i="1"/>
  <c r="M72" i="1"/>
  <c r="M70" i="1"/>
  <c r="M68" i="1"/>
  <c r="M67" i="1"/>
  <c r="M65" i="1"/>
  <c r="M62" i="1"/>
  <c r="M61" i="1" s="1"/>
  <c r="M59" i="1"/>
  <c r="M57" i="1"/>
  <c r="M55" i="1"/>
  <c r="M53" i="1"/>
  <c r="M51" i="1"/>
  <c r="M49" i="1"/>
  <c r="M47" i="1"/>
  <c r="M46" i="1" s="1"/>
  <c r="M43" i="1"/>
  <c r="M41" i="1"/>
  <c r="M39" i="1"/>
  <c r="M38" i="1"/>
  <c r="M36" i="1"/>
  <c r="M35" i="1"/>
  <c r="M28" i="1"/>
  <c r="M27" i="1" s="1"/>
  <c r="M24" i="1"/>
  <c r="M12" i="1" s="1"/>
  <c r="M11" i="1" s="1"/>
  <c r="M22" i="1"/>
  <c r="M15" i="1"/>
  <c r="M13" i="1"/>
  <c r="M130" i="1" l="1"/>
  <c r="M45" i="1"/>
  <c r="M10" i="1" s="1"/>
  <c r="M211" i="1"/>
  <c r="N295" i="1" l="1"/>
  <c r="N291" i="1"/>
  <c r="N289" i="1"/>
  <c r="N288" i="1"/>
  <c r="N286" i="1"/>
  <c r="N284" i="1"/>
  <c r="N282" i="1"/>
  <c r="N281" i="1"/>
  <c r="N280" i="1"/>
  <c r="N278" i="1"/>
  <c r="N275" i="1"/>
  <c r="N274" i="1"/>
  <c r="N272" i="1"/>
  <c r="N269" i="1"/>
  <c r="N268" i="1"/>
  <c r="N263" i="1"/>
  <c r="N261" i="1"/>
  <c r="N259" i="1"/>
  <c r="N257" i="1"/>
  <c r="N255" i="1"/>
  <c r="N253" i="1"/>
  <c r="N251" i="1"/>
  <c r="N250" i="1"/>
  <c r="N248" i="1"/>
  <c r="N246" i="1"/>
  <c r="N244" i="1"/>
  <c r="N242" i="1"/>
  <c r="N240" i="1"/>
  <c r="N239" i="1" s="1"/>
  <c r="N235" i="1"/>
  <c r="N233" i="1"/>
  <c r="N232" i="1"/>
  <c r="N230" i="1"/>
  <c r="N228" i="1"/>
  <c r="N226" i="1"/>
  <c r="N224" i="1"/>
  <c r="N223" i="1" s="1"/>
  <c r="N221" i="1"/>
  <c r="N219" i="1"/>
  <c r="N217" i="1"/>
  <c r="N215" i="1"/>
  <c r="N213" i="1"/>
  <c r="N212" i="1" s="1"/>
  <c r="N208" i="1"/>
  <c r="N207" i="1"/>
  <c r="N206" i="1"/>
  <c r="N201" i="1"/>
  <c r="N185" i="1" s="1"/>
  <c r="N198" i="1"/>
  <c r="N196" i="1"/>
  <c r="N194" i="1"/>
  <c r="N192" i="1"/>
  <c r="N190" i="1"/>
  <c r="N188" i="1"/>
  <c r="N186" i="1"/>
  <c r="N182" i="1"/>
  <c r="N178" i="1"/>
  <c r="N177" i="1"/>
  <c r="N175" i="1"/>
  <c r="N164" i="1" s="1"/>
  <c r="N170" i="1"/>
  <c r="N167" i="1"/>
  <c r="N165" i="1"/>
  <c r="N162" i="1"/>
  <c r="N160" i="1"/>
  <c r="N158" i="1"/>
  <c r="N157" i="1"/>
  <c r="N155" i="1"/>
  <c r="N154" i="1"/>
  <c r="N152" i="1"/>
  <c r="N150" i="1"/>
  <c r="N145" i="1" s="1"/>
  <c r="N148" i="1"/>
  <c r="N146" i="1"/>
  <c r="N143" i="1"/>
  <c r="N141" i="1"/>
  <c r="N139" i="1"/>
  <c r="N138" i="1" s="1"/>
  <c r="N136" i="1"/>
  <c r="N134" i="1"/>
  <c r="N132" i="1"/>
  <c r="N131" i="1"/>
  <c r="N128" i="1"/>
  <c r="N127" i="1"/>
  <c r="N125" i="1"/>
  <c r="N119" i="1"/>
  <c r="N116" i="1"/>
  <c r="N113" i="1"/>
  <c r="N111" i="1"/>
  <c r="N110" i="1"/>
  <c r="N104" i="1"/>
  <c r="N97" i="1"/>
  <c r="N96" i="1"/>
  <c r="N94" i="1"/>
  <c r="N91" i="1" s="1"/>
  <c r="N92" i="1"/>
  <c r="N89" i="1"/>
  <c r="N87" i="1"/>
  <c r="N85" i="1"/>
  <c r="N82" i="1"/>
  <c r="N81" i="1" s="1"/>
  <c r="N79" i="1"/>
  <c r="N77" i="1"/>
  <c r="N75" i="1"/>
  <c r="N73" i="1"/>
  <c r="N72" i="1"/>
  <c r="N70" i="1"/>
  <c r="N68" i="1"/>
  <c r="N67" i="1"/>
  <c r="N65" i="1"/>
  <c r="N62" i="1"/>
  <c r="N61" i="1"/>
  <c r="N59" i="1"/>
  <c r="N57" i="1"/>
  <c r="N55" i="1"/>
  <c r="N53" i="1"/>
  <c r="N51" i="1"/>
  <c r="N49" i="1"/>
  <c r="N46" i="1" s="1"/>
  <c r="N47" i="1"/>
  <c r="N43" i="1"/>
  <c r="N41" i="1"/>
  <c r="N39" i="1"/>
  <c r="N38" i="1" s="1"/>
  <c r="N36" i="1"/>
  <c r="N35" i="1" s="1"/>
  <c r="N28" i="1"/>
  <c r="N27" i="1"/>
  <c r="N24" i="1"/>
  <c r="N12" i="1" s="1"/>
  <c r="N11" i="1" s="1"/>
  <c r="N22" i="1"/>
  <c r="N15" i="1"/>
  <c r="N13" i="1"/>
  <c r="N130" i="1" l="1"/>
  <c r="N211" i="1"/>
  <c r="N45" i="1"/>
  <c r="N10" i="1" s="1"/>
  <c r="O295" i="1"/>
  <c r="O291" i="1"/>
  <c r="O289" i="1"/>
  <c r="O288" i="1"/>
  <c r="O286" i="1"/>
  <c r="O284" i="1"/>
  <c r="O282" i="1"/>
  <c r="O281" i="1"/>
  <c r="O280" i="1"/>
  <c r="O278" i="1"/>
  <c r="O275" i="1"/>
  <c r="O274" i="1"/>
  <c r="O272" i="1"/>
  <c r="O269" i="1"/>
  <c r="O268" i="1"/>
  <c r="O263" i="1"/>
  <c r="O261" i="1"/>
  <c r="O259" i="1"/>
  <c r="O257" i="1"/>
  <c r="O255" i="1"/>
  <c r="O253" i="1"/>
  <c r="O251" i="1"/>
  <c r="O250" i="1"/>
  <c r="O248" i="1"/>
  <c r="O246" i="1"/>
  <c r="O244" i="1"/>
  <c r="O242" i="1"/>
  <c r="O240" i="1"/>
  <c r="O239" i="1"/>
  <c r="O235" i="1"/>
  <c r="O233" i="1"/>
  <c r="O232" i="1"/>
  <c r="O230" i="1"/>
  <c r="O228" i="1"/>
  <c r="O226" i="1"/>
  <c r="O224" i="1"/>
  <c r="O223" i="1" s="1"/>
  <c r="O211" i="1" s="1"/>
  <c r="O221" i="1"/>
  <c r="O219" i="1"/>
  <c r="O217" i="1"/>
  <c r="O215" i="1"/>
  <c r="O213" i="1"/>
  <c r="O212" i="1"/>
  <c r="O208" i="1"/>
  <c r="O207" i="1"/>
  <c r="O206" i="1"/>
  <c r="O201" i="1"/>
  <c r="O185" i="1" s="1"/>
  <c r="O198" i="1"/>
  <c r="O196" i="1"/>
  <c r="O194" i="1"/>
  <c r="O192" i="1"/>
  <c r="O190" i="1"/>
  <c r="O188" i="1"/>
  <c r="O186" i="1"/>
  <c r="O182" i="1"/>
  <c r="O178" i="1"/>
  <c r="O177" i="1"/>
  <c r="O175" i="1"/>
  <c r="O164" i="1" s="1"/>
  <c r="O170" i="1"/>
  <c r="O167" i="1"/>
  <c r="O165" i="1"/>
  <c r="O162" i="1"/>
  <c r="O160" i="1"/>
  <c r="O158" i="1"/>
  <c r="O157" i="1"/>
  <c r="O155" i="1"/>
  <c r="O154" i="1"/>
  <c r="O152" i="1"/>
  <c r="O150" i="1"/>
  <c r="O145" i="1" s="1"/>
  <c r="O148" i="1"/>
  <c r="O146" i="1"/>
  <c r="O143" i="1"/>
  <c r="O141" i="1"/>
  <c r="O139" i="1"/>
  <c r="O138" i="1"/>
  <c r="O136" i="1"/>
  <c r="O134" i="1"/>
  <c r="O132" i="1"/>
  <c r="O131" i="1"/>
  <c r="O128" i="1"/>
  <c r="O127" i="1"/>
  <c r="O125" i="1"/>
  <c r="O119" i="1"/>
  <c r="O116" i="1"/>
  <c r="O113" i="1"/>
  <c r="O111" i="1"/>
  <c r="O110" i="1"/>
  <c r="O104" i="1"/>
  <c r="O97" i="1"/>
  <c r="O96" i="1"/>
  <c r="O94" i="1"/>
  <c r="O91" i="1" s="1"/>
  <c r="O92" i="1"/>
  <c r="O89" i="1"/>
  <c r="O87" i="1"/>
  <c r="O85" i="1"/>
  <c r="O82" i="1"/>
  <c r="O81" i="1"/>
  <c r="O79" i="1"/>
  <c r="O77" i="1"/>
  <c r="O75" i="1"/>
  <c r="O73" i="1"/>
  <c r="O72" i="1"/>
  <c r="O70" i="1"/>
  <c r="O68" i="1"/>
  <c r="O67" i="1"/>
  <c r="O65" i="1"/>
  <c r="O62" i="1"/>
  <c r="O61" i="1"/>
  <c r="O59" i="1"/>
  <c r="O57" i="1"/>
  <c r="O55" i="1"/>
  <c r="O53" i="1"/>
  <c r="O51" i="1"/>
  <c r="O49" i="1"/>
  <c r="O46" i="1" s="1"/>
  <c r="O47" i="1"/>
  <c r="O43" i="1"/>
  <c r="O41" i="1"/>
  <c r="O39" i="1"/>
  <c r="O38" i="1"/>
  <c r="O36" i="1"/>
  <c r="O35" i="1"/>
  <c r="O28" i="1"/>
  <c r="O27" i="1"/>
  <c r="O24" i="1"/>
  <c r="O12" i="1" s="1"/>
  <c r="O11" i="1" s="1"/>
  <c r="O22" i="1"/>
  <c r="O15" i="1"/>
  <c r="O13" i="1"/>
  <c r="O130" i="1" l="1"/>
  <c r="O45" i="1"/>
  <c r="O10" i="1" s="1"/>
  <c r="P295" i="1"/>
  <c r="P291" i="1"/>
  <c r="P289" i="1"/>
  <c r="P288" i="1"/>
  <c r="P286" i="1"/>
  <c r="P284" i="1"/>
  <c r="P282" i="1"/>
  <c r="P281" i="1"/>
  <c r="P280" i="1"/>
  <c r="P278" i="1"/>
  <c r="P275" i="1"/>
  <c r="P274" i="1"/>
  <c r="P272" i="1"/>
  <c r="P269" i="1"/>
  <c r="P268" i="1"/>
  <c r="P263" i="1"/>
  <c r="P261" i="1"/>
  <c r="P259" i="1"/>
  <c r="P257" i="1"/>
  <c r="P255" i="1"/>
  <c r="P253" i="1"/>
  <c r="P251" i="1"/>
  <c r="P250" i="1"/>
  <c r="P248" i="1"/>
  <c r="P246" i="1"/>
  <c r="P244" i="1"/>
  <c r="P242" i="1"/>
  <c r="P240" i="1"/>
  <c r="P239" i="1" s="1"/>
  <c r="P235" i="1"/>
  <c r="P233" i="1"/>
  <c r="P232" i="1"/>
  <c r="P230" i="1"/>
  <c r="P228" i="1"/>
  <c r="P226" i="1"/>
  <c r="P224" i="1"/>
  <c r="P223" i="1" s="1"/>
  <c r="P221" i="1"/>
  <c r="P219" i="1"/>
  <c r="P217" i="1"/>
  <c r="P215" i="1"/>
  <c r="P213" i="1"/>
  <c r="P212" i="1" s="1"/>
  <c r="P208" i="1"/>
  <c r="P207" i="1" s="1"/>
  <c r="P206" i="1" s="1"/>
  <c r="P201" i="1"/>
  <c r="P185" i="1" s="1"/>
  <c r="P198" i="1"/>
  <c r="P196" i="1"/>
  <c r="P194" i="1"/>
  <c r="P192" i="1"/>
  <c r="P190" i="1"/>
  <c r="P188" i="1"/>
  <c r="P186" i="1"/>
  <c r="P182" i="1"/>
  <c r="P178" i="1"/>
  <c r="P177" i="1"/>
  <c r="P175" i="1"/>
  <c r="P164" i="1" s="1"/>
  <c r="P170" i="1"/>
  <c r="P167" i="1"/>
  <c r="P165" i="1"/>
  <c r="P162" i="1"/>
  <c r="P160" i="1"/>
  <c r="P158" i="1"/>
  <c r="P157" i="1"/>
  <c r="P155" i="1"/>
  <c r="P154" i="1"/>
  <c r="P152" i="1"/>
  <c r="P150" i="1"/>
  <c r="P145" i="1" s="1"/>
  <c r="P148" i="1"/>
  <c r="P146" i="1"/>
  <c r="P143" i="1"/>
  <c r="P141" i="1"/>
  <c r="P139" i="1"/>
  <c r="P138" i="1" s="1"/>
  <c r="P136" i="1"/>
  <c r="P134" i="1"/>
  <c r="P132" i="1"/>
  <c r="P131" i="1"/>
  <c r="P128" i="1"/>
  <c r="P127" i="1" s="1"/>
  <c r="P125" i="1"/>
  <c r="P119" i="1"/>
  <c r="P116" i="1"/>
  <c r="P113" i="1"/>
  <c r="P111" i="1"/>
  <c r="P110" i="1"/>
  <c r="P104" i="1"/>
  <c r="P97" i="1"/>
  <c r="P96" i="1"/>
  <c r="P94" i="1"/>
  <c r="P92" i="1"/>
  <c r="P91" i="1" s="1"/>
  <c r="P89" i="1"/>
  <c r="P87" i="1"/>
  <c r="P85" i="1"/>
  <c r="P82" i="1"/>
  <c r="P81" i="1"/>
  <c r="P79" i="1"/>
  <c r="P77" i="1"/>
  <c r="P75" i="1"/>
  <c r="P73" i="1"/>
  <c r="P72" i="1"/>
  <c r="P70" i="1"/>
  <c r="P68" i="1"/>
  <c r="P67" i="1"/>
  <c r="P65" i="1"/>
  <c r="P62" i="1"/>
  <c r="P61" i="1"/>
  <c r="P59" i="1"/>
  <c r="P57" i="1"/>
  <c r="P55" i="1"/>
  <c r="P53" i="1"/>
  <c r="P51" i="1"/>
  <c r="P49" i="1"/>
  <c r="P47" i="1"/>
  <c r="P46" i="1" s="1"/>
  <c r="P43" i="1"/>
  <c r="P41" i="1"/>
  <c r="P39" i="1"/>
  <c r="P38" i="1" s="1"/>
  <c r="P36" i="1"/>
  <c r="P35" i="1"/>
  <c r="P28" i="1"/>
  <c r="P27" i="1"/>
  <c r="P24" i="1"/>
  <c r="P12" i="1" s="1"/>
  <c r="P11" i="1" s="1"/>
  <c r="P22" i="1"/>
  <c r="P15" i="1"/>
  <c r="P13" i="1"/>
  <c r="P45" i="1" l="1"/>
  <c r="P130" i="1"/>
  <c r="P10" i="1" s="1"/>
  <c r="P211" i="1"/>
  <c r="Q295" i="1"/>
  <c r="Q291" i="1"/>
  <c r="Q289" i="1"/>
  <c r="Q288" i="1"/>
  <c r="Q286" i="1"/>
  <c r="Q284" i="1"/>
  <c r="Q282" i="1"/>
  <c r="Q281" i="1"/>
  <c r="Q280" i="1"/>
  <c r="Q278" i="1"/>
  <c r="Q275" i="1"/>
  <c r="Q274" i="1"/>
  <c r="Q272" i="1"/>
  <c r="Q269" i="1"/>
  <c r="Q268" i="1"/>
  <c r="Q263" i="1"/>
  <c r="Q261" i="1"/>
  <c r="Q259" i="1"/>
  <c r="Q257" i="1"/>
  <c r="Q255" i="1"/>
  <c r="Q253" i="1"/>
  <c r="Q251" i="1"/>
  <c r="Q250" i="1"/>
  <c r="Q248" i="1"/>
  <c r="Q246" i="1"/>
  <c r="Q244" i="1"/>
  <c r="Q242" i="1"/>
  <c r="Q240" i="1"/>
  <c r="Q239" i="1"/>
  <c r="Q235" i="1"/>
  <c r="Q233" i="1"/>
  <c r="Q232" i="1"/>
  <c r="Q230" i="1"/>
  <c r="Q228" i="1"/>
  <c r="Q226" i="1"/>
  <c r="Q224" i="1"/>
  <c r="Q223" i="1" s="1"/>
  <c r="Q211" i="1" s="1"/>
  <c r="Q221" i="1"/>
  <c r="Q219" i="1"/>
  <c r="Q217" i="1"/>
  <c r="Q215" i="1"/>
  <c r="Q213" i="1"/>
  <c r="Q212" i="1"/>
  <c r="Q208" i="1"/>
  <c r="Q207" i="1"/>
  <c r="Q206" i="1"/>
  <c r="Q201" i="1"/>
  <c r="Q185" i="1" s="1"/>
  <c r="Q198" i="1"/>
  <c r="Q196" i="1"/>
  <c r="Q194" i="1"/>
  <c r="Q192" i="1"/>
  <c r="Q190" i="1"/>
  <c r="Q188" i="1"/>
  <c r="Q186" i="1"/>
  <c r="Q182" i="1"/>
  <c r="Q178" i="1"/>
  <c r="Q177" i="1"/>
  <c r="Q175" i="1"/>
  <c r="Q164" i="1" s="1"/>
  <c r="Q170" i="1"/>
  <c r="Q167" i="1"/>
  <c r="Q165" i="1"/>
  <c r="Q162" i="1"/>
  <c r="Q160" i="1"/>
  <c r="Q158" i="1"/>
  <c r="Q157" i="1" s="1"/>
  <c r="Q155" i="1"/>
  <c r="Q154" i="1"/>
  <c r="Q152" i="1"/>
  <c r="Q150" i="1"/>
  <c r="Q148" i="1"/>
  <c r="Q145" i="1" s="1"/>
  <c r="Q146" i="1"/>
  <c r="Q143" i="1"/>
  <c r="Q141" i="1"/>
  <c r="Q138" i="1" s="1"/>
  <c r="Q139" i="1"/>
  <c r="Q136" i="1"/>
  <c r="Q134" i="1"/>
  <c r="Q132" i="1"/>
  <c r="Q131" i="1"/>
  <c r="Q128" i="1"/>
  <c r="Q127" i="1" s="1"/>
  <c r="Q125" i="1"/>
  <c r="Q119" i="1"/>
  <c r="Q116" i="1"/>
  <c r="Q113" i="1"/>
  <c r="Q111" i="1"/>
  <c r="Q110" i="1"/>
  <c r="Q104" i="1"/>
  <c r="Q97" i="1"/>
  <c r="Q96" i="1"/>
  <c r="Q94" i="1"/>
  <c r="Q92" i="1"/>
  <c r="Q91" i="1" s="1"/>
  <c r="Q89" i="1"/>
  <c r="Q87" i="1"/>
  <c r="Q85" i="1"/>
  <c r="Q82" i="1"/>
  <c r="Q81" i="1"/>
  <c r="Q79" i="1"/>
  <c r="Q77" i="1"/>
  <c r="Q75" i="1"/>
  <c r="Q73" i="1"/>
  <c r="Q72" i="1"/>
  <c r="Q70" i="1"/>
  <c r="Q68" i="1"/>
  <c r="Q67" i="1"/>
  <c r="Q65" i="1"/>
  <c r="Q62" i="1"/>
  <c r="Q61" i="1"/>
  <c r="Q59" i="1"/>
  <c r="Q57" i="1"/>
  <c r="Q55" i="1"/>
  <c r="Q53" i="1"/>
  <c r="Q51" i="1"/>
  <c r="Q49" i="1"/>
  <c r="Q47" i="1"/>
  <c r="Q46" i="1" s="1"/>
  <c r="Q43" i="1"/>
  <c r="Q41" i="1"/>
  <c r="Q39" i="1"/>
  <c r="Q38" i="1"/>
  <c r="Q36" i="1"/>
  <c r="Q35" i="1"/>
  <c r="Q28" i="1"/>
  <c r="Q27" i="1"/>
  <c r="Q24" i="1"/>
  <c r="Q12" i="1" s="1"/>
  <c r="Q11" i="1" s="1"/>
  <c r="Q22" i="1"/>
  <c r="Q15" i="1"/>
  <c r="Q13" i="1"/>
  <c r="Q130" i="1" l="1"/>
  <c r="Q45" i="1"/>
  <c r="Q10" i="1" s="1"/>
  <c r="R295" i="1"/>
  <c r="R291" i="1"/>
  <c r="R289" i="1"/>
  <c r="R288" i="1"/>
  <c r="R286" i="1"/>
  <c r="R284" i="1"/>
  <c r="R282" i="1"/>
  <c r="R281" i="1"/>
  <c r="R280" i="1" s="1"/>
  <c r="R278" i="1"/>
  <c r="R275" i="1"/>
  <c r="R274" i="1"/>
  <c r="R272" i="1"/>
  <c r="R269" i="1"/>
  <c r="R268" i="1" s="1"/>
  <c r="R263" i="1"/>
  <c r="R261" i="1"/>
  <c r="R259" i="1"/>
  <c r="R257" i="1"/>
  <c r="R255" i="1"/>
  <c r="R253" i="1"/>
  <c r="R251" i="1"/>
  <c r="R250" i="1"/>
  <c r="R248" i="1"/>
  <c r="R246" i="1"/>
  <c r="R244" i="1"/>
  <c r="R242" i="1"/>
  <c r="R240" i="1"/>
  <c r="R239" i="1"/>
  <c r="R235" i="1"/>
  <c r="R233" i="1"/>
  <c r="R232" i="1"/>
  <c r="R230" i="1"/>
  <c r="R228" i="1"/>
  <c r="R226" i="1"/>
  <c r="R224" i="1"/>
  <c r="R223" i="1" s="1"/>
  <c r="R221" i="1"/>
  <c r="R219" i="1"/>
  <c r="R217" i="1"/>
  <c r="R215" i="1"/>
  <c r="R213" i="1"/>
  <c r="R212" i="1" s="1"/>
  <c r="R208" i="1"/>
  <c r="R207" i="1"/>
  <c r="R206" i="1"/>
  <c r="R201" i="1"/>
  <c r="R185" i="1" s="1"/>
  <c r="R198" i="1"/>
  <c r="R196" i="1"/>
  <c r="R194" i="1"/>
  <c r="R192" i="1"/>
  <c r="R190" i="1"/>
  <c r="R188" i="1"/>
  <c r="R186" i="1"/>
  <c r="R182" i="1"/>
  <c r="R178" i="1"/>
  <c r="R177" i="1"/>
  <c r="R175" i="1"/>
  <c r="R170" i="1"/>
  <c r="R167" i="1"/>
  <c r="R165" i="1"/>
  <c r="R164" i="1" s="1"/>
  <c r="R162" i="1"/>
  <c r="R160" i="1"/>
  <c r="R158" i="1"/>
  <c r="R157" i="1"/>
  <c r="R155" i="1"/>
  <c r="R154" i="1"/>
  <c r="R152" i="1"/>
  <c r="R150" i="1"/>
  <c r="R148" i="1"/>
  <c r="R145" i="1" s="1"/>
  <c r="R146" i="1"/>
  <c r="R143" i="1"/>
  <c r="R141" i="1"/>
  <c r="R139" i="1"/>
  <c r="R138" i="1" s="1"/>
  <c r="R136" i="1"/>
  <c r="R134" i="1"/>
  <c r="R132" i="1"/>
  <c r="R131" i="1"/>
  <c r="R128" i="1"/>
  <c r="R127" i="1" s="1"/>
  <c r="R125" i="1"/>
  <c r="R119" i="1"/>
  <c r="R116" i="1"/>
  <c r="R113" i="1"/>
  <c r="R111" i="1"/>
  <c r="R110" i="1"/>
  <c r="R104" i="1"/>
  <c r="R97" i="1"/>
  <c r="R96" i="1"/>
  <c r="R94" i="1"/>
  <c r="R92" i="1"/>
  <c r="R91" i="1" s="1"/>
  <c r="R89" i="1"/>
  <c r="R87" i="1"/>
  <c r="R85" i="1"/>
  <c r="R82" i="1"/>
  <c r="R81" i="1" s="1"/>
  <c r="R79" i="1"/>
  <c r="R77" i="1"/>
  <c r="R75" i="1"/>
  <c r="R73" i="1"/>
  <c r="R72" i="1"/>
  <c r="R70" i="1"/>
  <c r="R68" i="1"/>
  <c r="R67" i="1" s="1"/>
  <c r="R65" i="1"/>
  <c r="R62" i="1"/>
  <c r="R61" i="1"/>
  <c r="R59" i="1"/>
  <c r="R57" i="1"/>
  <c r="R55" i="1"/>
  <c r="R53" i="1"/>
  <c r="R51" i="1"/>
  <c r="R49" i="1"/>
  <c r="R47" i="1"/>
  <c r="R46" i="1" s="1"/>
  <c r="R43" i="1"/>
  <c r="R41" i="1"/>
  <c r="R39" i="1"/>
  <c r="R38" i="1"/>
  <c r="R36" i="1"/>
  <c r="R35" i="1"/>
  <c r="R28" i="1"/>
  <c r="R27" i="1"/>
  <c r="R24" i="1"/>
  <c r="R22" i="1"/>
  <c r="R15" i="1"/>
  <c r="R12" i="1" s="1"/>
  <c r="R11" i="1" s="1"/>
  <c r="R13" i="1"/>
  <c r="R130" i="1" l="1"/>
  <c r="R211" i="1"/>
  <c r="R45" i="1"/>
  <c r="R10" i="1" s="1"/>
  <c r="T180" i="1" l="1"/>
  <c r="T181" i="1"/>
  <c r="T192" i="1"/>
  <c r="T193" i="1"/>
  <c r="T194" i="1"/>
  <c r="T293" i="1"/>
  <c r="T294" i="1"/>
  <c r="T295" i="1"/>
  <c r="T296" i="1"/>
  <c r="T297" i="1"/>
  <c r="T279" i="1"/>
  <c r="T265" i="1"/>
  <c r="T266" i="1"/>
  <c r="T267" i="1"/>
  <c r="T268" i="1"/>
  <c r="T269" i="1"/>
  <c r="D10" i="1"/>
  <c r="D45" i="1"/>
  <c r="D130" i="1"/>
  <c r="D211" i="1"/>
  <c r="E278" i="1"/>
  <c r="E275" i="1"/>
  <c r="E274" i="1" s="1"/>
  <c r="E272" i="1"/>
  <c r="E269" i="1"/>
  <c r="E266" i="1"/>
  <c r="E265" i="1"/>
  <c r="E263" i="1"/>
  <c r="E261" i="1"/>
  <c r="E259" i="1"/>
  <c r="E257" i="1"/>
  <c r="E255" i="1"/>
  <c r="E253" i="1"/>
  <c r="E251" i="1"/>
  <c r="E248" i="1"/>
  <c r="E246" i="1"/>
  <c r="E244" i="1"/>
  <c r="E242" i="1"/>
  <c r="E240" i="1"/>
  <c r="E237" i="1"/>
  <c r="E235" i="1"/>
  <c r="E232" i="1" s="1"/>
  <c r="E233" i="1"/>
  <c r="E230" i="1"/>
  <c r="E228" i="1"/>
  <c r="E226" i="1"/>
  <c r="E224" i="1"/>
  <c r="E223" i="1"/>
  <c r="E221" i="1"/>
  <c r="E219" i="1"/>
  <c r="E217" i="1"/>
  <c r="E215" i="1"/>
  <c r="I242" i="1"/>
  <c r="J242" i="1"/>
  <c r="K242" i="1"/>
  <c r="S242" i="1"/>
  <c r="I244" i="1"/>
  <c r="J244" i="1"/>
  <c r="K244" i="1"/>
  <c r="S244" i="1"/>
  <c r="I246" i="1"/>
  <c r="I248" i="1"/>
  <c r="H239" i="1"/>
  <c r="D251" i="1"/>
  <c r="H251" i="1"/>
  <c r="H250" i="1"/>
  <c r="H248" i="1"/>
  <c r="D248" i="1"/>
  <c r="H246" i="1"/>
  <c r="I239" i="1"/>
  <c r="H242" i="1"/>
  <c r="H244" i="1"/>
  <c r="D244" i="1"/>
  <c r="F244" i="1"/>
  <c r="F296" i="1"/>
  <c r="E295" i="1"/>
  <c r="D295" i="1"/>
  <c r="F295" i="1" s="1"/>
  <c r="F294" i="1"/>
  <c r="E293" i="1"/>
  <c r="D293" i="1"/>
  <c r="F292" i="1"/>
  <c r="D292" i="1"/>
  <c r="D291" i="1" s="1"/>
  <c r="E291" i="1"/>
  <c r="F290" i="1"/>
  <c r="E289" i="1"/>
  <c r="D289" i="1"/>
  <c r="F287" i="1"/>
  <c r="E286" i="1"/>
  <c r="D286" i="1"/>
  <c r="F286" i="1" s="1"/>
  <c r="F285" i="1"/>
  <c r="E284" i="1"/>
  <c r="D284" i="1"/>
  <c r="F284" i="1" s="1"/>
  <c r="F283" i="1"/>
  <c r="F282" i="1"/>
  <c r="E282" i="1"/>
  <c r="D282" i="1"/>
  <c r="F279" i="1"/>
  <c r="D278" i="1"/>
  <c r="F278" i="1" s="1"/>
  <c r="D275" i="1"/>
  <c r="D274" i="1" s="1"/>
  <c r="F273" i="1"/>
  <c r="D272" i="1"/>
  <c r="F271" i="1"/>
  <c r="F270" i="1"/>
  <c r="D269" i="1"/>
  <c r="F267" i="1"/>
  <c r="D266" i="1"/>
  <c r="D265" i="1" s="1"/>
  <c r="F264" i="1"/>
  <c r="D263" i="1"/>
  <c r="F262" i="1"/>
  <c r="D261" i="1"/>
  <c r="F261" i="1" s="1"/>
  <c r="F260" i="1"/>
  <c r="D259" i="1"/>
  <c r="F258" i="1"/>
  <c r="D257" i="1"/>
  <c r="F256" i="1"/>
  <c r="D255" i="1"/>
  <c r="D253" i="1"/>
  <c r="F252" i="1"/>
  <c r="F251" i="1"/>
  <c r="F249" i="1"/>
  <c r="F247" i="1"/>
  <c r="D246" i="1"/>
  <c r="F245" i="1"/>
  <c r="F243" i="1"/>
  <c r="D242" i="1"/>
  <c r="F241" i="1"/>
  <c r="D240" i="1"/>
  <c r="F238" i="1"/>
  <c r="D237" i="1"/>
  <c r="F236" i="1"/>
  <c r="D235" i="1"/>
  <c r="F234" i="1"/>
  <c r="D233" i="1"/>
  <c r="F231" i="1"/>
  <c r="D230" i="1"/>
  <c r="F229" i="1"/>
  <c r="D228" i="1"/>
  <c r="F227" i="1"/>
  <c r="D226" i="1"/>
  <c r="F225" i="1"/>
  <c r="D224" i="1"/>
  <c r="F224" i="1" s="1"/>
  <c r="F222" i="1"/>
  <c r="D221" i="1"/>
  <c r="F220" i="1"/>
  <c r="D219" i="1"/>
  <c r="F218" i="1"/>
  <c r="D217" i="1"/>
  <c r="F216" i="1"/>
  <c r="D215" i="1"/>
  <c r="F214" i="1"/>
  <c r="F213" i="1" s="1"/>
  <c r="E213" i="1"/>
  <c r="D213" i="1"/>
  <c r="F208" i="1"/>
  <c r="F207" i="1" s="1"/>
  <c r="F206" i="1" s="1"/>
  <c r="E208" i="1"/>
  <c r="E207" i="1" s="1"/>
  <c r="E206" i="1" s="1"/>
  <c r="D208" i="1"/>
  <c r="D207" i="1" s="1"/>
  <c r="D206" i="1" s="1"/>
  <c r="F205" i="1"/>
  <c r="F204" i="1"/>
  <c r="F202" i="1"/>
  <c r="E201" i="1"/>
  <c r="D201" i="1"/>
  <c r="F200" i="1"/>
  <c r="F199" i="1"/>
  <c r="E198" i="1"/>
  <c r="D198" i="1"/>
  <c r="F197" i="1"/>
  <c r="E196" i="1"/>
  <c r="D196" i="1"/>
  <c r="F196" i="1" s="1"/>
  <c r="F195" i="1"/>
  <c r="E194" i="1"/>
  <c r="D194" i="1"/>
  <c r="F194" i="1" s="1"/>
  <c r="F193" i="1"/>
  <c r="E192" i="1"/>
  <c r="D192" i="1"/>
  <c r="F191" i="1"/>
  <c r="E190" i="1"/>
  <c r="D190" i="1"/>
  <c r="F189" i="1"/>
  <c r="E188" i="1"/>
  <c r="D188" i="1"/>
  <c r="F188" i="1" s="1"/>
  <c r="F187" i="1"/>
  <c r="E186" i="1"/>
  <c r="D186" i="1"/>
  <c r="F184" i="1"/>
  <c r="F183" i="1"/>
  <c r="E182" i="1"/>
  <c r="D182" i="1"/>
  <c r="F181" i="1"/>
  <c r="F180" i="1"/>
  <c r="F179" i="1"/>
  <c r="E178" i="1"/>
  <c r="D178" i="1"/>
  <c r="F176" i="1"/>
  <c r="E175" i="1"/>
  <c r="D175" i="1"/>
  <c r="F174" i="1"/>
  <c r="F173" i="1"/>
  <c r="F172" i="1"/>
  <c r="F171" i="1"/>
  <c r="E170" i="1"/>
  <c r="D170" i="1"/>
  <c r="F169" i="1"/>
  <c r="F168" i="1"/>
  <c r="E167" i="1"/>
  <c r="D167" i="1"/>
  <c r="F166" i="1"/>
  <c r="D165" i="1"/>
  <c r="D164" i="1" s="1"/>
  <c r="F163" i="1"/>
  <c r="E162" i="1"/>
  <c r="D162" i="1"/>
  <c r="F162" i="1" s="1"/>
  <c r="F161" i="1"/>
  <c r="E160" i="1"/>
  <c r="D160" i="1"/>
  <c r="F159" i="1"/>
  <c r="E158" i="1"/>
  <c r="D158" i="1"/>
  <c r="F156" i="1"/>
  <c r="E155" i="1"/>
  <c r="E154" i="1" s="1"/>
  <c r="D155" i="1"/>
  <c r="F153" i="1"/>
  <c r="E152" i="1"/>
  <c r="D152" i="1"/>
  <c r="F151" i="1"/>
  <c r="E150" i="1"/>
  <c r="D150" i="1"/>
  <c r="F149" i="1"/>
  <c r="E148" i="1"/>
  <c r="D148" i="1"/>
  <c r="F147" i="1"/>
  <c r="E146" i="1"/>
  <c r="D146" i="1"/>
  <c r="F144" i="1"/>
  <c r="E143" i="1"/>
  <c r="D143" i="1"/>
  <c r="F142" i="1"/>
  <c r="E141" i="1"/>
  <c r="D141" i="1"/>
  <c r="F140" i="1"/>
  <c r="E139" i="1"/>
  <c r="D139" i="1"/>
  <c r="F137" i="1"/>
  <c r="E136" i="1"/>
  <c r="D136" i="1"/>
  <c r="F135" i="1"/>
  <c r="E134" i="1"/>
  <c r="D134" i="1"/>
  <c r="F133" i="1"/>
  <c r="F132" i="1" s="1"/>
  <c r="E132" i="1"/>
  <c r="D132" i="1"/>
  <c r="F129" i="1"/>
  <c r="E128" i="1"/>
  <c r="E127" i="1" s="1"/>
  <c r="D128" i="1"/>
  <c r="F126" i="1"/>
  <c r="E125" i="1"/>
  <c r="D125" i="1"/>
  <c r="F125" i="1" s="1"/>
  <c r="F124" i="1"/>
  <c r="F123" i="1"/>
  <c r="F122" i="1"/>
  <c r="F121" i="1"/>
  <c r="F120" i="1"/>
  <c r="E119" i="1"/>
  <c r="D119" i="1"/>
  <c r="F118" i="1"/>
  <c r="F117" i="1"/>
  <c r="E116" i="1"/>
  <c r="D116" i="1"/>
  <c r="F115" i="1"/>
  <c r="F114" i="1"/>
  <c r="E113" i="1"/>
  <c r="D113" i="1"/>
  <c r="F112" i="1"/>
  <c r="E111" i="1"/>
  <c r="D111" i="1"/>
  <c r="F109" i="1"/>
  <c r="F108" i="1"/>
  <c r="F107" i="1"/>
  <c r="F106" i="1"/>
  <c r="F105" i="1"/>
  <c r="E104" i="1"/>
  <c r="D104" i="1"/>
  <c r="F103" i="1"/>
  <c r="F102" i="1"/>
  <c r="F101" i="1"/>
  <c r="F100" i="1"/>
  <c r="F99" i="1"/>
  <c r="F98" i="1"/>
  <c r="E97" i="1"/>
  <c r="D97" i="1"/>
  <c r="F95" i="1"/>
  <c r="E94" i="1"/>
  <c r="D94" i="1"/>
  <c r="F93" i="1"/>
  <c r="E92" i="1"/>
  <c r="D92" i="1"/>
  <c r="F90" i="1"/>
  <c r="E89" i="1"/>
  <c r="D89" i="1"/>
  <c r="F88" i="1"/>
  <c r="E87" i="1"/>
  <c r="D87" i="1"/>
  <c r="F86" i="1"/>
  <c r="E85" i="1"/>
  <c r="D85" i="1"/>
  <c r="F84" i="1"/>
  <c r="F83" i="1"/>
  <c r="E82" i="1"/>
  <c r="D82" i="1"/>
  <c r="F82" i="1" s="1"/>
  <c r="F80" i="1"/>
  <c r="E79" i="1"/>
  <c r="D79" i="1"/>
  <c r="F78" i="1"/>
  <c r="D77" i="1"/>
  <c r="F77" i="1" s="1"/>
  <c r="F76" i="1"/>
  <c r="E75" i="1"/>
  <c r="D75" i="1"/>
  <c r="F74" i="1"/>
  <c r="E73" i="1"/>
  <c r="D73" i="1"/>
  <c r="F71" i="1"/>
  <c r="E70" i="1"/>
  <c r="D70" i="1"/>
  <c r="F69" i="1"/>
  <c r="E68" i="1"/>
  <c r="D68" i="1"/>
  <c r="F66" i="1"/>
  <c r="E65" i="1"/>
  <c r="D65" i="1"/>
  <c r="F64" i="1"/>
  <c r="F63" i="1"/>
  <c r="E62" i="1"/>
  <c r="D62" i="1"/>
  <c r="D61" i="1" s="1"/>
  <c r="F60" i="1"/>
  <c r="E59" i="1"/>
  <c r="D59" i="1"/>
  <c r="F59" i="1" s="1"/>
  <c r="F58" i="1"/>
  <c r="E57" i="1"/>
  <c r="D57" i="1"/>
  <c r="F56" i="1"/>
  <c r="E55" i="1"/>
  <c r="D55" i="1"/>
  <c r="F54" i="1"/>
  <c r="E53" i="1"/>
  <c r="D53" i="1"/>
  <c r="F52" i="1"/>
  <c r="E51" i="1"/>
  <c r="D51" i="1"/>
  <c r="F51" i="1" s="1"/>
  <c r="F50" i="1"/>
  <c r="E49" i="1"/>
  <c r="D49" i="1"/>
  <c r="F48" i="1"/>
  <c r="F47" i="1" s="1"/>
  <c r="E47" i="1"/>
  <c r="D47" i="1"/>
  <c r="F44" i="1"/>
  <c r="E43" i="1"/>
  <c r="D43" i="1"/>
  <c r="F42" i="1"/>
  <c r="E41" i="1"/>
  <c r="D41" i="1"/>
  <c r="F40" i="1"/>
  <c r="E39" i="1"/>
  <c r="D39" i="1"/>
  <c r="F37" i="1"/>
  <c r="E36" i="1"/>
  <c r="D36" i="1"/>
  <c r="D35" i="1" s="1"/>
  <c r="F34" i="1"/>
  <c r="F33" i="1"/>
  <c r="F32" i="1"/>
  <c r="F31" i="1"/>
  <c r="F30" i="1"/>
  <c r="F29" i="1"/>
  <c r="E28" i="1"/>
  <c r="E27" i="1" s="1"/>
  <c r="D28" i="1"/>
  <c r="F26" i="1"/>
  <c r="F25" i="1"/>
  <c r="F24" i="1" s="1"/>
  <c r="E24" i="1"/>
  <c r="D24" i="1"/>
  <c r="F23" i="1"/>
  <c r="E22" i="1"/>
  <c r="D22" i="1"/>
  <c r="F21" i="1"/>
  <c r="E20" i="1"/>
  <c r="D20" i="1"/>
  <c r="F20" i="1" s="1"/>
  <c r="F19" i="1"/>
  <c r="F18" i="1"/>
  <c r="F17" i="1"/>
  <c r="F16" i="1"/>
  <c r="E15" i="1"/>
  <c r="D15" i="1"/>
  <c r="F14" i="1"/>
  <c r="F13" i="1" s="1"/>
  <c r="E13" i="1"/>
  <c r="D13" i="1"/>
  <c r="E239" i="1" l="1"/>
  <c r="E268" i="1"/>
  <c r="F139" i="1"/>
  <c r="F253" i="1"/>
  <c r="F28" i="1"/>
  <c r="F43" i="1"/>
  <c r="E281" i="1"/>
  <c r="E250" i="1"/>
  <c r="F250" i="1" s="1"/>
  <c r="F201" i="1"/>
  <c r="F155" i="1"/>
  <c r="F55" i="1"/>
  <c r="E288" i="1"/>
  <c r="E280" i="1" s="1"/>
  <c r="F293" i="1"/>
  <c r="F289" i="1"/>
  <c r="F281" i="1"/>
  <c r="F265" i="1"/>
  <c r="F215" i="1"/>
  <c r="F259" i="1"/>
  <c r="F274" i="1"/>
  <c r="F217" i="1"/>
  <c r="F266" i="1"/>
  <c r="F275" i="1"/>
  <c r="D232" i="1"/>
  <c r="F269" i="1"/>
  <c r="F221" i="1"/>
  <c r="F232" i="1"/>
  <c r="F219" i="1"/>
  <c r="F237" i="1"/>
  <c r="F246" i="1"/>
  <c r="F263" i="1"/>
  <c r="D268" i="1"/>
  <c r="F268" i="1" s="1"/>
  <c r="F291" i="1"/>
  <c r="D288" i="1"/>
  <c r="D281" i="1"/>
  <c r="D280" i="1" s="1"/>
  <c r="F242" i="1"/>
  <c r="D250" i="1"/>
  <c r="F192" i="1"/>
  <c r="F272" i="1"/>
  <c r="D177" i="1"/>
  <c r="F255" i="1"/>
  <c r="F79" i="1"/>
  <c r="F111" i="1"/>
  <c r="F240" i="1"/>
  <c r="F248" i="1"/>
  <c r="F257" i="1"/>
  <c r="D239" i="1"/>
  <c r="D27" i="1"/>
  <c r="F39" i="1"/>
  <c r="F167" i="1"/>
  <c r="F226" i="1"/>
  <c r="F235" i="1"/>
  <c r="F158" i="1"/>
  <c r="E96" i="1"/>
  <c r="F170" i="1"/>
  <c r="F190" i="1"/>
  <c r="E110" i="1"/>
  <c r="F41" i="1"/>
  <c r="D110" i="1"/>
  <c r="F119" i="1"/>
  <c r="E212" i="1"/>
  <c r="E12" i="1"/>
  <c r="E67" i="1"/>
  <c r="D131" i="1"/>
  <c r="D185" i="1"/>
  <c r="E61" i="1"/>
  <c r="F61" i="1" s="1"/>
  <c r="F92" i="1"/>
  <c r="F228" i="1"/>
  <c r="F230" i="1"/>
  <c r="D212" i="1"/>
  <c r="D223" i="1"/>
  <c r="F233" i="1"/>
  <c r="F175" i="1"/>
  <c r="E185" i="1"/>
  <c r="F185" i="1" s="1"/>
  <c r="E72" i="1"/>
  <c r="E164" i="1"/>
  <c r="D72" i="1"/>
  <c r="F65" i="1"/>
  <c r="F134" i="1"/>
  <c r="F143" i="1"/>
  <c r="F152" i="1"/>
  <c r="F160" i="1"/>
  <c r="E177" i="1"/>
  <c r="F49" i="1"/>
  <c r="D67" i="1"/>
  <c r="F87" i="1"/>
  <c r="F146" i="1"/>
  <c r="D154" i="1"/>
  <c r="F154" i="1" s="1"/>
  <c r="D46" i="1"/>
  <c r="E157" i="1"/>
  <c r="F97" i="1"/>
  <c r="F116" i="1"/>
  <c r="E131" i="1"/>
  <c r="F182" i="1"/>
  <c r="F198" i="1"/>
  <c r="F186" i="1"/>
  <c r="F178" i="1"/>
  <c r="F165" i="1"/>
  <c r="D157" i="1"/>
  <c r="F36" i="1"/>
  <c r="D145" i="1"/>
  <c r="E38" i="1"/>
  <c r="E145" i="1"/>
  <c r="F136" i="1"/>
  <c r="D12" i="1"/>
  <c r="F22" i="1"/>
  <c r="F57" i="1"/>
  <c r="F75" i="1"/>
  <c r="D81" i="1"/>
  <c r="D91" i="1"/>
  <c r="D96" i="1"/>
  <c r="F113" i="1"/>
  <c r="F15" i="1"/>
  <c r="E81" i="1"/>
  <c r="E91" i="1"/>
  <c r="F141" i="1"/>
  <c r="F150" i="1"/>
  <c r="E46" i="1"/>
  <c r="E138" i="1"/>
  <c r="E35" i="1"/>
  <c r="F53" i="1"/>
  <c r="F46" i="1" s="1"/>
  <c r="F70" i="1"/>
  <c r="F89" i="1"/>
  <c r="F128" i="1"/>
  <c r="F148" i="1"/>
  <c r="D138" i="1"/>
  <c r="D127" i="1"/>
  <c r="F127" i="1" s="1"/>
  <c r="F104" i="1"/>
  <c r="F94" i="1"/>
  <c r="F62" i="1"/>
  <c r="F85" i="1"/>
  <c r="F73" i="1"/>
  <c r="F68" i="1"/>
  <c r="F27" i="1"/>
  <c r="D38" i="1"/>
  <c r="F72" i="1" l="1"/>
  <c r="E211" i="1"/>
  <c r="F288" i="1"/>
  <c r="F280" i="1" s="1"/>
  <c r="F110" i="1"/>
  <c r="F164" i="1"/>
  <c r="E130" i="1"/>
  <c r="F96" i="1"/>
  <c r="F67" i="1"/>
  <c r="F177" i="1"/>
  <c r="F131" i="1"/>
  <c r="F239" i="1"/>
  <c r="F38" i="1"/>
  <c r="F12" i="1"/>
  <c r="F223" i="1"/>
  <c r="F81" i="1"/>
  <c r="E45" i="1"/>
  <c r="F45" i="1" s="1"/>
  <c r="F212" i="1"/>
  <c r="F157" i="1"/>
  <c r="E11" i="1"/>
  <c r="F35" i="1"/>
  <c r="F138" i="1"/>
  <c r="F145" i="1"/>
  <c r="F91" i="1"/>
  <c r="D11" i="1"/>
  <c r="F211" i="1" l="1"/>
  <c r="E10" i="1"/>
  <c r="E298" i="1" s="1"/>
  <c r="F130" i="1"/>
  <c r="D298" i="1"/>
  <c r="F11" i="1"/>
  <c r="F10" i="1" l="1"/>
  <c r="F298" i="1" s="1"/>
  <c r="T33" i="1" l="1"/>
  <c r="G89" i="1"/>
  <c r="H89" i="1"/>
  <c r="I89" i="1"/>
  <c r="J89" i="1"/>
  <c r="K89" i="1"/>
  <c r="S89" i="1"/>
  <c r="G251" i="1"/>
  <c r="I251" i="1"/>
  <c r="J251" i="1"/>
  <c r="K251" i="1"/>
  <c r="S251" i="1"/>
  <c r="S182" i="1"/>
  <c r="S178" i="1"/>
  <c r="H182" i="1"/>
  <c r="I182" i="1"/>
  <c r="J182" i="1"/>
  <c r="K182" i="1"/>
  <c r="G178" i="1"/>
  <c r="H178" i="1"/>
  <c r="I178" i="1"/>
  <c r="J178" i="1"/>
  <c r="K178" i="1"/>
  <c r="S192" i="1"/>
  <c r="K192" i="1"/>
  <c r="J192" i="1"/>
  <c r="I192" i="1"/>
  <c r="G192" i="1"/>
  <c r="K82" i="1"/>
  <c r="J82" i="1"/>
  <c r="S82" i="1"/>
  <c r="I82" i="1"/>
  <c r="T84" i="1"/>
  <c r="T14" i="1"/>
  <c r="T16" i="1"/>
  <c r="T17" i="1"/>
  <c r="T18" i="1"/>
  <c r="T19" i="1"/>
  <c r="T21" i="1"/>
  <c r="T23" i="1"/>
  <c r="T25" i="1"/>
  <c r="T26" i="1"/>
  <c r="T29" i="1"/>
  <c r="T30" i="1"/>
  <c r="T31" i="1"/>
  <c r="T32" i="1"/>
  <c r="T34" i="1"/>
  <c r="T37" i="1"/>
  <c r="T40" i="1"/>
  <c r="T42" i="1"/>
  <c r="T44" i="1"/>
  <c r="T48" i="1"/>
  <c r="T50" i="1"/>
  <c r="T52" i="1"/>
  <c r="T54" i="1"/>
  <c r="T56" i="1"/>
  <c r="T58" i="1"/>
  <c r="T60" i="1"/>
  <c r="T63" i="1"/>
  <c r="T64" i="1"/>
  <c r="T66" i="1"/>
  <c r="T69" i="1"/>
  <c r="T71" i="1"/>
  <c r="T74" i="1"/>
  <c r="T76" i="1"/>
  <c r="T78" i="1"/>
  <c r="T80" i="1"/>
  <c r="T83" i="1"/>
  <c r="T86" i="1"/>
  <c r="T88" i="1"/>
  <c r="T90" i="1"/>
  <c r="T93" i="1"/>
  <c r="T95" i="1"/>
  <c r="T98" i="1"/>
  <c r="T99" i="1"/>
  <c r="T100" i="1"/>
  <c r="T101" i="1"/>
  <c r="T102" i="1"/>
  <c r="T103" i="1"/>
  <c r="T105" i="1"/>
  <c r="T106" i="1"/>
  <c r="T107" i="1"/>
  <c r="T108" i="1"/>
  <c r="T109" i="1"/>
  <c r="T112" i="1"/>
  <c r="T114" i="1"/>
  <c r="T115" i="1"/>
  <c r="T117" i="1"/>
  <c r="T118" i="1"/>
  <c r="T120" i="1"/>
  <c r="T121" i="1"/>
  <c r="T122" i="1"/>
  <c r="T123" i="1"/>
  <c r="T124" i="1"/>
  <c r="T126" i="1"/>
  <c r="T129" i="1"/>
  <c r="T133" i="1"/>
  <c r="T135" i="1"/>
  <c r="T137" i="1"/>
  <c r="T140" i="1"/>
  <c r="T142" i="1"/>
  <c r="T144" i="1"/>
  <c r="T147" i="1"/>
  <c r="T149" i="1"/>
  <c r="T151" i="1"/>
  <c r="T153" i="1"/>
  <c r="T156" i="1"/>
  <c r="T159" i="1"/>
  <c r="T161" i="1"/>
  <c r="T163" i="1"/>
  <c r="T166" i="1"/>
  <c r="T168" i="1"/>
  <c r="T169" i="1"/>
  <c r="T171" i="1"/>
  <c r="T172" i="1"/>
  <c r="T173" i="1"/>
  <c r="T174" i="1"/>
  <c r="T176" i="1"/>
  <c r="T179" i="1"/>
  <c r="T183" i="1"/>
  <c r="T184" i="1"/>
  <c r="T187" i="1"/>
  <c r="T189" i="1"/>
  <c r="T191" i="1"/>
  <c r="T195" i="1"/>
  <c r="T197" i="1"/>
  <c r="T199" i="1"/>
  <c r="T200" i="1"/>
  <c r="T202" i="1"/>
  <c r="T203" i="1"/>
  <c r="T204" i="1"/>
  <c r="T205" i="1"/>
  <c r="T209" i="1"/>
  <c r="T210" i="1"/>
  <c r="T214" i="1"/>
  <c r="T216" i="1"/>
  <c r="T218" i="1"/>
  <c r="T220" i="1"/>
  <c r="T222" i="1"/>
  <c r="T225" i="1"/>
  <c r="T227" i="1"/>
  <c r="T229" i="1"/>
  <c r="T231" i="1"/>
  <c r="T234" i="1"/>
  <c r="T236" i="1"/>
  <c r="T238" i="1"/>
  <c r="T241" i="1"/>
  <c r="T243" i="1"/>
  <c r="T245" i="1"/>
  <c r="T247" i="1"/>
  <c r="T249" i="1"/>
  <c r="T252" i="1"/>
  <c r="T254" i="1"/>
  <c r="T256" i="1"/>
  <c r="T258" i="1"/>
  <c r="T260" i="1"/>
  <c r="T262" i="1"/>
  <c r="T264" i="1"/>
  <c r="T270" i="1"/>
  <c r="T271" i="1"/>
  <c r="T273" i="1"/>
  <c r="T276" i="1"/>
  <c r="T277" i="1"/>
  <c r="T283" i="1"/>
  <c r="T285" i="1"/>
  <c r="T287" i="1"/>
  <c r="T290" i="1"/>
  <c r="T292" i="1"/>
  <c r="S295" i="1" l="1"/>
  <c r="S291" i="1"/>
  <c r="S289" i="1"/>
  <c r="S286" i="1"/>
  <c r="S284" i="1"/>
  <c r="S282" i="1"/>
  <c r="S278" i="1"/>
  <c r="S275" i="1"/>
  <c r="S272" i="1"/>
  <c r="S269" i="1"/>
  <c r="S263" i="1"/>
  <c r="S261" i="1"/>
  <c r="S259" i="1"/>
  <c r="S257" i="1"/>
  <c r="S255" i="1"/>
  <c r="S253" i="1"/>
  <c r="S248" i="1"/>
  <c r="S246" i="1"/>
  <c r="S240" i="1"/>
  <c r="S235" i="1"/>
  <c r="S233" i="1"/>
  <c r="S230" i="1"/>
  <c r="S228" i="1"/>
  <c r="S226" i="1"/>
  <c r="S224" i="1"/>
  <c r="S221" i="1"/>
  <c r="S219" i="1"/>
  <c r="S217" i="1"/>
  <c r="S215" i="1"/>
  <c r="S213" i="1"/>
  <c r="S208" i="1"/>
  <c r="S207" i="1" s="1"/>
  <c r="S206" i="1" s="1"/>
  <c r="S201" i="1"/>
  <c r="S198" i="1"/>
  <c r="S196" i="1"/>
  <c r="S194" i="1"/>
  <c r="S190" i="1"/>
  <c r="S188" i="1"/>
  <c r="S186" i="1"/>
  <c r="S177" i="1"/>
  <c r="S175" i="1"/>
  <c r="S170" i="1"/>
  <c r="S167" i="1"/>
  <c r="S165" i="1"/>
  <c r="S162" i="1"/>
  <c r="S160" i="1"/>
  <c r="S158" i="1"/>
  <c r="S155" i="1"/>
  <c r="S154" i="1" s="1"/>
  <c r="S152" i="1"/>
  <c r="S150" i="1"/>
  <c r="S148" i="1"/>
  <c r="S146" i="1"/>
  <c r="S143" i="1"/>
  <c r="S141" i="1"/>
  <c r="S139" i="1"/>
  <c r="S136" i="1"/>
  <c r="S134" i="1"/>
  <c r="S132" i="1"/>
  <c r="S128" i="1"/>
  <c r="S125" i="1"/>
  <c r="S119" i="1"/>
  <c r="S116" i="1"/>
  <c r="S113" i="1"/>
  <c r="S111" i="1"/>
  <c r="S104" i="1"/>
  <c r="S97" i="1"/>
  <c r="S94" i="1"/>
  <c r="S92" i="1"/>
  <c r="S87" i="1"/>
  <c r="S85" i="1"/>
  <c r="S79" i="1"/>
  <c r="S77" i="1"/>
  <c r="S75" i="1"/>
  <c r="S73" i="1"/>
  <c r="S70" i="1"/>
  <c r="S68" i="1"/>
  <c r="S65" i="1"/>
  <c r="S62" i="1"/>
  <c r="S59" i="1"/>
  <c r="S57" i="1"/>
  <c r="S55" i="1"/>
  <c r="S53" i="1"/>
  <c r="S51" i="1"/>
  <c r="S49" i="1"/>
  <c r="S47" i="1"/>
  <c r="S43" i="1"/>
  <c r="S41" i="1"/>
  <c r="S39" i="1"/>
  <c r="S36" i="1"/>
  <c r="S35" i="1" s="1"/>
  <c r="S28" i="1"/>
  <c r="S27" i="1" s="1"/>
  <c r="S24" i="1"/>
  <c r="S22" i="1"/>
  <c r="S15" i="1"/>
  <c r="S13" i="1"/>
  <c r="K62" i="1"/>
  <c r="H62" i="1"/>
  <c r="I62" i="1"/>
  <c r="J62" i="1"/>
  <c r="T251" i="1"/>
  <c r="K65" i="1"/>
  <c r="T89" i="1"/>
  <c r="K295" i="1"/>
  <c r="J295" i="1"/>
  <c r="I295" i="1"/>
  <c r="G295" i="1"/>
  <c r="G292" i="1"/>
  <c r="G291" i="1" s="1"/>
  <c r="K291" i="1"/>
  <c r="J291" i="1"/>
  <c r="I291" i="1"/>
  <c r="K289" i="1"/>
  <c r="J289" i="1"/>
  <c r="I289" i="1"/>
  <c r="G289" i="1"/>
  <c r="K286" i="1"/>
  <c r="J286" i="1"/>
  <c r="I286" i="1"/>
  <c r="G286" i="1"/>
  <c r="K284" i="1"/>
  <c r="J284" i="1"/>
  <c r="I284" i="1"/>
  <c r="H284" i="1"/>
  <c r="G284" i="1"/>
  <c r="K282" i="1"/>
  <c r="J282" i="1"/>
  <c r="I282" i="1"/>
  <c r="H282" i="1"/>
  <c r="G282" i="1"/>
  <c r="K278" i="1"/>
  <c r="J278" i="1"/>
  <c r="I278" i="1"/>
  <c r="G278" i="1"/>
  <c r="K275" i="1"/>
  <c r="J275" i="1"/>
  <c r="I275" i="1"/>
  <c r="G275" i="1"/>
  <c r="K272" i="1"/>
  <c r="J272" i="1"/>
  <c r="I272" i="1"/>
  <c r="G272" i="1"/>
  <c r="K269" i="1"/>
  <c r="J269" i="1"/>
  <c r="I269" i="1"/>
  <c r="G269" i="1"/>
  <c r="K263" i="1"/>
  <c r="J263" i="1"/>
  <c r="I263" i="1"/>
  <c r="G263" i="1"/>
  <c r="K261" i="1"/>
  <c r="J261" i="1"/>
  <c r="I261" i="1"/>
  <c r="G261" i="1"/>
  <c r="K259" i="1"/>
  <c r="J259" i="1"/>
  <c r="I259" i="1"/>
  <c r="G259" i="1"/>
  <c r="K257" i="1"/>
  <c r="J257" i="1"/>
  <c r="I257" i="1"/>
  <c r="G257" i="1"/>
  <c r="K255" i="1"/>
  <c r="J255" i="1"/>
  <c r="I255" i="1"/>
  <c r="G255" i="1"/>
  <c r="K253" i="1"/>
  <c r="J253" i="1"/>
  <c r="I253" i="1"/>
  <c r="G253" i="1"/>
  <c r="K248" i="1"/>
  <c r="J248" i="1"/>
  <c r="G248" i="1"/>
  <c r="K246" i="1"/>
  <c r="J246" i="1"/>
  <c r="G246" i="1"/>
  <c r="G244" i="1"/>
  <c r="G242" i="1"/>
  <c r="K240" i="1"/>
  <c r="J240" i="1"/>
  <c r="I240" i="1"/>
  <c r="G240" i="1"/>
  <c r="K235" i="1"/>
  <c r="J235" i="1"/>
  <c r="I235" i="1"/>
  <c r="G235" i="1"/>
  <c r="K233" i="1"/>
  <c r="J233" i="1"/>
  <c r="I233" i="1"/>
  <c r="G233" i="1"/>
  <c r="K230" i="1"/>
  <c r="J230" i="1"/>
  <c r="I230" i="1"/>
  <c r="G230" i="1"/>
  <c r="K228" i="1"/>
  <c r="J228" i="1"/>
  <c r="I228" i="1"/>
  <c r="G228" i="1"/>
  <c r="K226" i="1"/>
  <c r="J226" i="1"/>
  <c r="I226" i="1"/>
  <c r="G226" i="1"/>
  <c r="K224" i="1"/>
  <c r="J224" i="1"/>
  <c r="I224" i="1"/>
  <c r="G224" i="1"/>
  <c r="K221" i="1"/>
  <c r="J221" i="1"/>
  <c r="I221" i="1"/>
  <c r="G221" i="1"/>
  <c r="K219" i="1"/>
  <c r="J219" i="1"/>
  <c r="I219" i="1"/>
  <c r="G219" i="1"/>
  <c r="K217" i="1"/>
  <c r="J217" i="1"/>
  <c r="I217" i="1"/>
  <c r="G217" i="1"/>
  <c r="K215" i="1"/>
  <c r="J215" i="1"/>
  <c r="I215" i="1"/>
  <c r="H215" i="1"/>
  <c r="G215" i="1"/>
  <c r="K213" i="1"/>
  <c r="J213" i="1"/>
  <c r="I213" i="1"/>
  <c r="H213" i="1"/>
  <c r="G213" i="1"/>
  <c r="K208" i="1"/>
  <c r="K207" i="1" s="1"/>
  <c r="K206" i="1" s="1"/>
  <c r="J208" i="1"/>
  <c r="J207" i="1" s="1"/>
  <c r="J206" i="1" s="1"/>
  <c r="I208" i="1"/>
  <c r="I207" i="1" s="1"/>
  <c r="I206" i="1" s="1"/>
  <c r="H208" i="1"/>
  <c r="G208" i="1"/>
  <c r="G207" i="1" s="1"/>
  <c r="G206" i="1" s="1"/>
  <c r="K201" i="1"/>
  <c r="J201" i="1"/>
  <c r="I201" i="1"/>
  <c r="G201" i="1"/>
  <c r="K198" i="1"/>
  <c r="J198" i="1"/>
  <c r="I198" i="1"/>
  <c r="G198" i="1"/>
  <c r="K196" i="1"/>
  <c r="J196" i="1"/>
  <c r="I196" i="1"/>
  <c r="G196" i="1"/>
  <c r="K194" i="1"/>
  <c r="J194" i="1"/>
  <c r="I194" i="1"/>
  <c r="G194" i="1"/>
  <c r="K190" i="1"/>
  <c r="J190" i="1"/>
  <c r="I190" i="1"/>
  <c r="G190" i="1"/>
  <c r="K188" i="1"/>
  <c r="J188" i="1"/>
  <c r="I188" i="1"/>
  <c r="G188" i="1"/>
  <c r="K186" i="1"/>
  <c r="J186" i="1"/>
  <c r="I186" i="1"/>
  <c r="H186" i="1"/>
  <c r="G186" i="1"/>
  <c r="G182" i="1"/>
  <c r="K175" i="1"/>
  <c r="J175" i="1"/>
  <c r="I175" i="1"/>
  <c r="H175" i="1"/>
  <c r="G175" i="1"/>
  <c r="K170" i="1"/>
  <c r="J170" i="1"/>
  <c r="I170" i="1"/>
  <c r="H170" i="1"/>
  <c r="G170" i="1"/>
  <c r="K167" i="1"/>
  <c r="J167" i="1"/>
  <c r="I167" i="1"/>
  <c r="H167" i="1"/>
  <c r="G167" i="1"/>
  <c r="K165" i="1"/>
  <c r="J165" i="1"/>
  <c r="I165" i="1"/>
  <c r="H165" i="1"/>
  <c r="G165" i="1"/>
  <c r="K162" i="1"/>
  <c r="J162" i="1"/>
  <c r="I162" i="1"/>
  <c r="H162" i="1"/>
  <c r="G162" i="1"/>
  <c r="K160" i="1"/>
  <c r="J160" i="1"/>
  <c r="I160" i="1"/>
  <c r="H160" i="1"/>
  <c r="G160" i="1"/>
  <c r="K158" i="1"/>
  <c r="J158" i="1"/>
  <c r="I158" i="1"/>
  <c r="H158" i="1"/>
  <c r="G158" i="1"/>
  <c r="K155" i="1"/>
  <c r="K154" i="1" s="1"/>
  <c r="J155" i="1"/>
  <c r="J154" i="1" s="1"/>
  <c r="I155" i="1"/>
  <c r="I154" i="1" s="1"/>
  <c r="H155" i="1"/>
  <c r="G155" i="1"/>
  <c r="G154" i="1" s="1"/>
  <c r="K152" i="1"/>
  <c r="J152" i="1"/>
  <c r="I152" i="1"/>
  <c r="H152" i="1"/>
  <c r="G152" i="1"/>
  <c r="K150" i="1"/>
  <c r="J150" i="1"/>
  <c r="I150" i="1"/>
  <c r="H150" i="1"/>
  <c r="G150" i="1"/>
  <c r="K148" i="1"/>
  <c r="J148" i="1"/>
  <c r="I148" i="1"/>
  <c r="H148" i="1"/>
  <c r="G148" i="1"/>
  <c r="K146" i="1"/>
  <c r="J146" i="1"/>
  <c r="I146" i="1"/>
  <c r="H146" i="1"/>
  <c r="G146" i="1"/>
  <c r="K143" i="1"/>
  <c r="J143" i="1"/>
  <c r="I143" i="1"/>
  <c r="H143" i="1"/>
  <c r="G143" i="1"/>
  <c r="K141" i="1"/>
  <c r="J141" i="1"/>
  <c r="I141" i="1"/>
  <c r="H141" i="1"/>
  <c r="G141" i="1"/>
  <c r="K139" i="1"/>
  <c r="J139" i="1"/>
  <c r="I139" i="1"/>
  <c r="H139" i="1"/>
  <c r="G139" i="1"/>
  <c r="K136" i="1"/>
  <c r="J136" i="1"/>
  <c r="I136" i="1"/>
  <c r="H136" i="1"/>
  <c r="G136" i="1"/>
  <c r="K134" i="1"/>
  <c r="J134" i="1"/>
  <c r="I134" i="1"/>
  <c r="H134" i="1"/>
  <c r="G134" i="1"/>
  <c r="K132" i="1"/>
  <c r="J132" i="1"/>
  <c r="I132" i="1"/>
  <c r="H132" i="1"/>
  <c r="G132" i="1"/>
  <c r="K128" i="1"/>
  <c r="K127" i="1" s="1"/>
  <c r="J128" i="1"/>
  <c r="J127" i="1" s="1"/>
  <c r="I128" i="1"/>
  <c r="I127" i="1" s="1"/>
  <c r="H128" i="1"/>
  <c r="G128" i="1"/>
  <c r="G127" i="1" s="1"/>
  <c r="K125" i="1"/>
  <c r="J125" i="1"/>
  <c r="I125" i="1"/>
  <c r="H125" i="1"/>
  <c r="G125" i="1"/>
  <c r="K119" i="1"/>
  <c r="J119" i="1"/>
  <c r="I119" i="1"/>
  <c r="H119" i="1"/>
  <c r="G119" i="1"/>
  <c r="K116" i="1"/>
  <c r="J116" i="1"/>
  <c r="I116" i="1"/>
  <c r="H116" i="1"/>
  <c r="G116" i="1"/>
  <c r="K113" i="1"/>
  <c r="J113" i="1"/>
  <c r="I113" i="1"/>
  <c r="H113" i="1"/>
  <c r="G113" i="1"/>
  <c r="K111" i="1"/>
  <c r="J111" i="1"/>
  <c r="I111" i="1"/>
  <c r="H111" i="1"/>
  <c r="G111" i="1"/>
  <c r="K104" i="1"/>
  <c r="J104" i="1"/>
  <c r="I104" i="1"/>
  <c r="H104" i="1"/>
  <c r="G104" i="1"/>
  <c r="K97" i="1"/>
  <c r="J97" i="1"/>
  <c r="I97" i="1"/>
  <c r="H97" i="1"/>
  <c r="G97" i="1"/>
  <c r="K94" i="1"/>
  <c r="J94" i="1"/>
  <c r="I94" i="1"/>
  <c r="H94" i="1"/>
  <c r="G94" i="1"/>
  <c r="K92" i="1"/>
  <c r="J92" i="1"/>
  <c r="I92" i="1"/>
  <c r="H92" i="1"/>
  <c r="G92" i="1"/>
  <c r="K87" i="1"/>
  <c r="J87" i="1"/>
  <c r="I87" i="1"/>
  <c r="H87" i="1"/>
  <c r="G87" i="1"/>
  <c r="K85" i="1"/>
  <c r="J85" i="1"/>
  <c r="I85" i="1"/>
  <c r="H85" i="1"/>
  <c r="G85" i="1"/>
  <c r="H82" i="1"/>
  <c r="G82" i="1"/>
  <c r="K79" i="1"/>
  <c r="J79" i="1"/>
  <c r="I79" i="1"/>
  <c r="H79" i="1"/>
  <c r="G79" i="1"/>
  <c r="K77" i="1"/>
  <c r="J77" i="1"/>
  <c r="I77" i="1"/>
  <c r="H77" i="1"/>
  <c r="G77" i="1"/>
  <c r="K75" i="1"/>
  <c r="J75" i="1"/>
  <c r="I75" i="1"/>
  <c r="H75" i="1"/>
  <c r="G75" i="1"/>
  <c r="K73" i="1"/>
  <c r="J73" i="1"/>
  <c r="I73" i="1"/>
  <c r="H73" i="1"/>
  <c r="G73" i="1"/>
  <c r="K70" i="1"/>
  <c r="J70" i="1"/>
  <c r="I70" i="1"/>
  <c r="H70" i="1"/>
  <c r="G70" i="1"/>
  <c r="K68" i="1"/>
  <c r="J68" i="1"/>
  <c r="I68" i="1"/>
  <c r="H68" i="1"/>
  <c r="G68" i="1"/>
  <c r="J65" i="1"/>
  <c r="I65" i="1"/>
  <c r="H65" i="1"/>
  <c r="G65" i="1"/>
  <c r="G62" i="1"/>
  <c r="K59" i="1"/>
  <c r="J59" i="1"/>
  <c r="I59" i="1"/>
  <c r="H59" i="1"/>
  <c r="G59" i="1"/>
  <c r="K57" i="1"/>
  <c r="J57" i="1"/>
  <c r="I57" i="1"/>
  <c r="H57" i="1"/>
  <c r="G57" i="1"/>
  <c r="K55" i="1"/>
  <c r="J55" i="1"/>
  <c r="I55" i="1"/>
  <c r="H55" i="1"/>
  <c r="G55" i="1"/>
  <c r="K53" i="1"/>
  <c r="J53" i="1"/>
  <c r="I53" i="1"/>
  <c r="H53" i="1"/>
  <c r="G53" i="1"/>
  <c r="K51" i="1"/>
  <c r="J51" i="1"/>
  <c r="I51" i="1"/>
  <c r="H51" i="1"/>
  <c r="G51" i="1"/>
  <c r="K49" i="1"/>
  <c r="J49" i="1"/>
  <c r="I49" i="1"/>
  <c r="H49" i="1"/>
  <c r="G49" i="1"/>
  <c r="K47" i="1"/>
  <c r="J47" i="1"/>
  <c r="I47" i="1"/>
  <c r="H47" i="1"/>
  <c r="G47" i="1"/>
  <c r="K43" i="1"/>
  <c r="J43" i="1"/>
  <c r="I43" i="1"/>
  <c r="H43" i="1"/>
  <c r="G43" i="1"/>
  <c r="K41" i="1"/>
  <c r="J41" i="1"/>
  <c r="I41" i="1"/>
  <c r="H41" i="1"/>
  <c r="G41" i="1"/>
  <c r="K39" i="1"/>
  <c r="J39" i="1"/>
  <c r="I39" i="1"/>
  <c r="H39" i="1"/>
  <c r="G39" i="1"/>
  <c r="K36" i="1"/>
  <c r="K35" i="1" s="1"/>
  <c r="J36" i="1"/>
  <c r="J35" i="1" s="1"/>
  <c r="I36" i="1"/>
  <c r="I35" i="1" s="1"/>
  <c r="H36" i="1"/>
  <c r="G36" i="1"/>
  <c r="G35" i="1" s="1"/>
  <c r="K28" i="1"/>
  <c r="K27" i="1" s="1"/>
  <c r="J28" i="1"/>
  <c r="J27" i="1" s="1"/>
  <c r="I28" i="1"/>
  <c r="I27" i="1" s="1"/>
  <c r="H28" i="1"/>
  <c r="H27" i="1" s="1"/>
  <c r="G28" i="1"/>
  <c r="G27" i="1" s="1"/>
  <c r="K24" i="1"/>
  <c r="J24" i="1"/>
  <c r="I24" i="1"/>
  <c r="H24" i="1"/>
  <c r="G24" i="1"/>
  <c r="K22" i="1"/>
  <c r="J22" i="1"/>
  <c r="I22" i="1"/>
  <c r="H22" i="1"/>
  <c r="G22" i="1"/>
  <c r="K15" i="1"/>
  <c r="J15" i="1"/>
  <c r="I15" i="1"/>
  <c r="H15" i="1"/>
  <c r="G15" i="1"/>
  <c r="K13" i="1"/>
  <c r="J13" i="1"/>
  <c r="I13" i="1"/>
  <c r="H13" i="1"/>
  <c r="G13" i="1"/>
  <c r="G274" i="1" l="1"/>
  <c r="J274" i="1"/>
  <c r="K232" i="1"/>
  <c r="K274" i="1"/>
  <c r="J239" i="1"/>
  <c r="K185" i="1"/>
  <c r="J268" i="1"/>
  <c r="J232" i="1"/>
  <c r="G223" i="1"/>
  <c r="K239" i="1"/>
  <c r="K281" i="1"/>
  <c r="S250" i="1"/>
  <c r="S127" i="1"/>
  <c r="G239" i="1"/>
  <c r="J81" i="1"/>
  <c r="I185" i="1"/>
  <c r="G81" i="1"/>
  <c r="I81" i="1"/>
  <c r="S81" i="1"/>
  <c r="K81" i="1"/>
  <c r="S274" i="1"/>
  <c r="K223" i="1"/>
  <c r="H81" i="1"/>
  <c r="J223" i="1"/>
  <c r="S232" i="1"/>
  <c r="S185" i="1"/>
  <c r="J185" i="1"/>
  <c r="T242" i="1"/>
  <c r="T246" i="1"/>
  <c r="T248" i="1"/>
  <c r="T257" i="1"/>
  <c r="T259" i="1"/>
  <c r="T261" i="1"/>
  <c r="T263" i="1"/>
  <c r="S91" i="1"/>
  <c r="T55" i="1"/>
  <c r="T68" i="1"/>
  <c r="T77" i="1"/>
  <c r="S223" i="1"/>
  <c r="S38" i="1"/>
  <c r="S61" i="1"/>
  <c r="S96" i="1"/>
  <c r="S138" i="1"/>
  <c r="T139" i="1"/>
  <c r="T148" i="1"/>
  <c r="T155" i="1"/>
  <c r="T165" i="1"/>
  <c r="T178" i="1"/>
  <c r="T215" i="1"/>
  <c r="S131" i="1"/>
  <c r="S67" i="1"/>
  <c r="S268" i="1"/>
  <c r="T113" i="1"/>
  <c r="T94" i="1"/>
  <c r="T286" i="1"/>
  <c r="T289" i="1"/>
  <c r="T291" i="1"/>
  <c r="K288" i="1"/>
  <c r="H127" i="1"/>
  <c r="T128" i="1"/>
  <c r="T244" i="1"/>
  <c r="T41" i="1"/>
  <c r="H35" i="1"/>
  <c r="T35" i="1" s="1"/>
  <c r="T36" i="1"/>
  <c r="T47" i="1"/>
  <c r="T57" i="1"/>
  <c r="T70" i="1"/>
  <c r="T79" i="1"/>
  <c r="T97" i="1"/>
  <c r="T116" i="1"/>
  <c r="T132" i="1"/>
  <c r="T141" i="1"/>
  <c r="T150" i="1"/>
  <c r="T158" i="1"/>
  <c r="T167" i="1"/>
  <c r="T182" i="1"/>
  <c r="H185" i="1"/>
  <c r="T186" i="1"/>
  <c r="T217" i="1"/>
  <c r="T219" i="1"/>
  <c r="T224" i="1"/>
  <c r="T226" i="1"/>
  <c r="T230" i="1"/>
  <c r="T272" i="1"/>
  <c r="S212" i="1"/>
  <c r="T22" i="1"/>
  <c r="T51" i="1"/>
  <c r="T59" i="1"/>
  <c r="T73" i="1"/>
  <c r="G91" i="1"/>
  <c r="T104" i="1"/>
  <c r="T119" i="1"/>
  <c r="T134" i="1"/>
  <c r="T143" i="1"/>
  <c r="T152" i="1"/>
  <c r="T160" i="1"/>
  <c r="T170" i="1"/>
  <c r="T188" i="1"/>
  <c r="T190" i="1"/>
  <c r="T196" i="1"/>
  <c r="T198" i="1"/>
  <c r="T201" i="1"/>
  <c r="H207" i="1"/>
  <c r="T208" i="1"/>
  <c r="I274" i="1"/>
  <c r="T275" i="1"/>
  <c r="T278" i="1"/>
  <c r="T282" i="1"/>
  <c r="T62" i="1"/>
  <c r="S46" i="1"/>
  <c r="S157" i="1"/>
  <c r="S288" i="1"/>
  <c r="T240" i="1"/>
  <c r="I250" i="1"/>
  <c r="T253" i="1"/>
  <c r="T255" i="1"/>
  <c r="T28" i="1"/>
  <c r="T85" i="1"/>
  <c r="T221" i="1"/>
  <c r="I223" i="1"/>
  <c r="T228" i="1"/>
  <c r="T15" i="1"/>
  <c r="T43" i="1"/>
  <c r="S12" i="1"/>
  <c r="S72" i="1"/>
  <c r="S164" i="1"/>
  <c r="T24" i="1"/>
  <c r="T53" i="1"/>
  <c r="T75" i="1"/>
  <c r="T87" i="1"/>
  <c r="T92" i="1"/>
  <c r="T111" i="1"/>
  <c r="T125" i="1"/>
  <c r="T136" i="1"/>
  <c r="T146" i="1"/>
  <c r="H154" i="1"/>
  <c r="T154" i="1" s="1"/>
  <c r="T162" i="1"/>
  <c r="T175" i="1"/>
  <c r="T213" i="1"/>
  <c r="T233" i="1"/>
  <c r="T235" i="1"/>
  <c r="T284" i="1"/>
  <c r="T39" i="1"/>
  <c r="T49" i="1"/>
  <c r="T65" i="1"/>
  <c r="T82" i="1"/>
  <c r="S110" i="1"/>
  <c r="S145" i="1"/>
  <c r="S239" i="1"/>
  <c r="S281" i="1"/>
  <c r="T27" i="1"/>
  <c r="T13" i="1"/>
  <c r="J61" i="1"/>
  <c r="G61" i="1"/>
  <c r="J91" i="1"/>
  <c r="I177" i="1"/>
  <c r="G96" i="1"/>
  <c r="J288" i="1"/>
  <c r="G250" i="1"/>
  <c r="I281" i="1"/>
  <c r="H281" i="1"/>
  <c r="H67" i="1"/>
  <c r="H131" i="1"/>
  <c r="H12" i="1"/>
  <c r="I38" i="1"/>
  <c r="I91" i="1"/>
  <c r="J157" i="1"/>
  <c r="H157" i="1"/>
  <c r="G164" i="1"/>
  <c r="J164" i="1"/>
  <c r="I67" i="1"/>
  <c r="J96" i="1"/>
  <c r="J131" i="1"/>
  <c r="G157" i="1"/>
  <c r="J177" i="1"/>
  <c r="G185" i="1"/>
  <c r="G288" i="1"/>
  <c r="K268" i="1"/>
  <c r="K12" i="1"/>
  <c r="H38" i="1"/>
  <c r="G38" i="1"/>
  <c r="J38" i="1"/>
  <c r="J67" i="1"/>
  <c r="G72" i="1"/>
  <c r="J72" i="1"/>
  <c r="I72" i="1"/>
  <c r="I96" i="1"/>
  <c r="J138" i="1"/>
  <c r="G145" i="1"/>
  <c r="I145" i="1"/>
  <c r="I157" i="1"/>
  <c r="H212" i="1"/>
  <c r="H211" i="1" s="1"/>
  <c r="J46" i="1"/>
  <c r="H46" i="1"/>
  <c r="I61" i="1"/>
  <c r="H61" i="1"/>
  <c r="G67" i="1"/>
  <c r="H91" i="1"/>
  <c r="I110" i="1"/>
  <c r="G110" i="1"/>
  <c r="K177" i="1"/>
  <c r="J212" i="1"/>
  <c r="I131" i="1"/>
  <c r="K131" i="1"/>
  <c r="I138" i="1"/>
  <c r="G138" i="1"/>
  <c r="G212" i="1"/>
  <c r="G46" i="1"/>
  <c r="I12" i="1"/>
  <c r="K250" i="1"/>
  <c r="K46" i="1"/>
  <c r="K110" i="1"/>
  <c r="J145" i="1"/>
  <c r="H164" i="1"/>
  <c r="H177" i="1"/>
  <c r="G268" i="1"/>
  <c r="K61" i="1"/>
  <c r="K67" i="1"/>
  <c r="K138" i="1"/>
  <c r="H145" i="1"/>
  <c r="K145" i="1"/>
  <c r="K157" i="1"/>
  <c r="K164" i="1"/>
  <c r="K212" i="1"/>
  <c r="G232" i="1"/>
  <c r="I268" i="1"/>
  <c r="J281" i="1"/>
  <c r="G12" i="1"/>
  <c r="J12" i="1"/>
  <c r="I46" i="1"/>
  <c r="H72" i="1"/>
  <c r="K72" i="1"/>
  <c r="K91" i="1"/>
  <c r="J110" i="1"/>
  <c r="H110" i="1"/>
  <c r="K38" i="1"/>
  <c r="H96" i="1"/>
  <c r="K96" i="1"/>
  <c r="G131" i="1"/>
  <c r="H138" i="1"/>
  <c r="I164" i="1"/>
  <c r="G177" i="1"/>
  <c r="I212" i="1"/>
  <c r="I232" i="1"/>
  <c r="J250" i="1"/>
  <c r="G281" i="1"/>
  <c r="I288" i="1"/>
  <c r="K211" i="1" l="1"/>
  <c r="S211" i="1"/>
  <c r="I211" i="1"/>
  <c r="J211" i="1"/>
  <c r="K280" i="1"/>
  <c r="T127" i="1"/>
  <c r="S280" i="1"/>
  <c r="J280" i="1"/>
  <c r="S11" i="1"/>
  <c r="J130" i="1"/>
  <c r="I130" i="1"/>
  <c r="H130" i="1"/>
  <c r="K130" i="1"/>
  <c r="T274" i="1"/>
  <c r="G130" i="1"/>
  <c r="T96" i="1"/>
  <c r="T145" i="1"/>
  <c r="T38" i="1"/>
  <c r="T61" i="1"/>
  <c r="S130" i="1"/>
  <c r="T157" i="1"/>
  <c r="V45" i="1"/>
  <c r="G280" i="1"/>
  <c r="T110" i="1"/>
  <c r="T164" i="1"/>
  <c r="T91" i="1"/>
  <c r="T46" i="1"/>
  <c r="T239" i="1"/>
  <c r="S45" i="1"/>
  <c r="H280" i="1"/>
  <c r="T281" i="1"/>
  <c r="T138" i="1"/>
  <c r="T72" i="1"/>
  <c r="T131" i="1"/>
  <c r="T223" i="1"/>
  <c r="T288" i="1"/>
  <c r="T232" i="1"/>
  <c r="T177" i="1"/>
  <c r="T212" i="1"/>
  <c r="T67" i="1"/>
  <c r="T250" i="1"/>
  <c r="H206" i="1"/>
  <c r="T206" i="1" s="1"/>
  <c r="T207" i="1"/>
  <c r="T185" i="1"/>
  <c r="T81" i="1"/>
  <c r="T12" i="1"/>
  <c r="H11" i="1"/>
  <c r="H45" i="1"/>
  <c r="J45" i="1"/>
  <c r="K45" i="1"/>
  <c r="I45" i="1"/>
  <c r="G45" i="1"/>
  <c r="I280" i="1"/>
  <c r="J11" i="1"/>
  <c r="G11" i="1"/>
  <c r="K11" i="1"/>
  <c r="I11" i="1"/>
  <c r="G211" i="1"/>
  <c r="R298" i="1" l="1"/>
  <c r="Q298" i="1"/>
  <c r="S10" i="1"/>
  <c r="T130" i="1"/>
  <c r="T280" i="1"/>
  <c r="T211" i="1"/>
  <c r="T11" i="1"/>
  <c r="T45" i="1"/>
  <c r="P298" i="1"/>
  <c r="J10" i="1"/>
  <c r="J298" i="1" s="1"/>
  <c r="O298" i="1"/>
  <c r="H10" i="1"/>
  <c r="G10" i="1"/>
  <c r="G298" i="1" s="1"/>
  <c r="I10" i="1"/>
  <c r="I298" i="1" s="1"/>
  <c r="M298" i="1"/>
  <c r="K10" i="1"/>
  <c r="K298" i="1" s="1"/>
  <c r="L298" i="1"/>
  <c r="H298" i="1" l="1"/>
  <c r="S298" i="1"/>
  <c r="C8" i="1"/>
  <c r="N298" i="1"/>
  <c r="T10" i="1" l="1"/>
  <c r="V10" i="1" s="1"/>
  <c r="T29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tc={21E49DFB-EA10-467D-9825-0597F2EA7E44}</author>
    <author>tc={92430E48-275A-402E-BC45-54741CCD6A95}</author>
  </authors>
  <commentList>
    <comment ref="E18" authorId="0" shapeId="0" xr:uid="{21E49DFB-EA10-467D-9825-0597F2EA7E4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Personal Contratado y de periodo probatorio</t>
      </text>
    </comment>
    <comment ref="G18" authorId="1" shapeId="0" xr:uid="{92430E48-275A-402E-BC45-54741CCD6A9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Personal Contratado y de periodo probatorio</t>
      </text>
    </comment>
  </commentList>
</comments>
</file>

<file path=xl/sharedStrings.xml><?xml version="1.0" encoding="utf-8"?>
<sst xmlns="http://schemas.openxmlformats.org/spreadsheetml/2006/main" count="605" uniqueCount="542">
  <si>
    <t>Ejecución de Gastos y Aplicacion Financiera</t>
  </si>
  <si>
    <t>En RD$</t>
  </si>
  <si>
    <t>UE-0001</t>
  </si>
  <si>
    <t>Cuentas</t>
  </si>
  <si>
    <t>Descripcion de Cuenta</t>
  </si>
  <si>
    <t>Presupuesto Vigente 2022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</si>
  <si>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</si>
  <si>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</si>
  <si>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</si>
  <si>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</si>
  <si>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</si>
  <si>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</si>
  <si>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</si>
  <si>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</si>
  <si>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</si>
  <si>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</si>
  <si>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</si>
  <si>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</si>
  <si>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GASTOS</t>
  </si>
  <si>
    <t>REMUNERACIONES Y CONTRIBUCIONES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</si>
  <si>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</si>
  <si>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</si>
  <si>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</si>
  <si>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</si>
  <si>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</si>
  <si>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</si>
  <si>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</si>
  <si>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</si>
  <si>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2.1.1.2.05</t>
  </si>
  <si>
    <t>Periodo probatorio de ingreso a carrera</t>
  </si>
  <si>
    <t>2.1.1.2.06</t>
  </si>
  <si>
    <t>Jornales</t>
  </si>
  <si>
    <t>2.1.1.2.08</t>
  </si>
  <si>
    <t>Personal de carácter temporal</t>
  </si>
  <si>
    <t>2.1.1.2.09</t>
  </si>
  <si>
    <t>Personal de carácter eventual</t>
  </si>
  <si>
    <t>2.1.1.3.01</t>
  </si>
  <si>
    <t>Sueldo al Personal Fijo en Tramite de Pensiones</t>
  </si>
  <si>
    <t>2.1.1.4</t>
  </si>
  <si>
    <t>Sueldo anual no.13</t>
  </si>
  <si>
    <t>2.1.1.4.01</t>
  </si>
  <si>
    <t>Sueldo Anual No. 13</t>
  </si>
  <si>
    <t>2.1.1.5</t>
  </si>
  <si>
    <t>Prestaciones económicas</t>
  </si>
  <si>
    <t>2.1.1.5.03</t>
  </si>
  <si>
    <t>Prestación laboral por desvinculación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</si>
  <si>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</si>
  <si>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</si>
  <si>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</si>
  <si>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</si>
  <si>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</si>
  <si>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</si>
  <si>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2.1.2.2.03</t>
  </si>
  <si>
    <t>Pago de horas extraordinarias</t>
  </si>
  <si>
    <t>2.1.2.2.05</t>
  </si>
  <si>
    <t>Compensación servicios de seguridad</t>
  </si>
  <si>
    <t>2.1.2.2.06</t>
  </si>
  <si>
    <t>Incentivo por Rendimiento Individual</t>
  </si>
  <si>
    <t>2.1.2.2.08</t>
  </si>
  <si>
    <t>Compensaciones especiales</t>
  </si>
  <si>
    <t>2.1.2.2.15</t>
  </si>
  <si>
    <t>Compensación extraordinaria anual</t>
  </si>
  <si>
    <t>2.1.4</t>
  </si>
  <si>
    <t>GRATIFICACIONES Y BONIFICACIONES</t>
  </si>
  <si>
    <t>2.1.4.2</t>
  </si>
  <si>
    <t>Otras Gratificaciones y Bonificaciones</t>
  </si>
  <si>
    <t>2.1.4.2.02</t>
  </si>
  <si>
    <t>Gratificaciones por pasantías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</si>
  <si>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</si>
  <si>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</si>
  <si>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</si>
  <si>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</si>
  <si>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</si>
  <si>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</si>
  <si>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</si>
  <si>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</si>
  <si>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</si>
  <si>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</si>
  <si>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</si>
  <si>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CONTRATACIÓN DE SERVICIOS</t>
  </si>
  <si>
    <t>2.2.1</t>
  </si>
  <si>
    <t>SERVICIOS BÁSICOS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</si>
  <si>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</si>
  <si>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</si>
  <si>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</si>
  <si>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</si>
  <si>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</si>
  <si>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</si>
  <si>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2.2.1.4</t>
  </si>
  <si>
    <t>Telefax y correos</t>
  </si>
  <si>
    <t>2.2.1.4.01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</si>
  <si>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</si>
  <si>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</si>
  <si>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</si>
  <si>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</si>
  <si>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</si>
  <si>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</si>
  <si>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</si>
  <si>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</si>
  <si>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</si>
  <si>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</si>
  <si>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agua</t>
  </si>
  <si>
    <t>2.2.1.8</t>
  </si>
  <si>
    <t>Recolección de residuos sólidos</t>
  </si>
  <si>
    <t>2.2.1.8.01</t>
  </si>
  <si>
    <t>2.2.2</t>
  </si>
  <si>
    <t>PUBLICIDAD, IMPRESIÓN Y ENCUADERNACIÓN</t>
  </si>
  <si>
    <t>2.2.2.1</t>
  </si>
  <si>
    <t>Publicidad y propaganda</t>
  </si>
  <si>
    <t>2.2.2.1.01</t>
  </si>
  <si>
    <t>2.2.2.2</t>
  </si>
  <si>
    <t>Impresión, encuadernación y rotulación</t>
  </si>
  <si>
    <t>2.2.2.1.03</t>
  </si>
  <si>
    <t>Publicaciones de avisos oficiales</t>
  </si>
  <si>
    <t>2.2.2.2.01</t>
  </si>
  <si>
    <t>2.2.3</t>
  </si>
  <si>
    <t>VIÁTICOS</t>
  </si>
  <si>
    <t>2.2.3.1</t>
  </si>
  <si>
    <t>Viáticos dentro del país</t>
  </si>
  <si>
    <t>2.2.3.1.01</t>
  </si>
  <si>
    <t>2.2.3.2</t>
  </si>
  <si>
    <t>Viáticos fuera del país</t>
  </si>
  <si>
    <t>2.2.3.2.01</t>
  </si>
  <si>
    <t>Viaticos fuera del país</t>
  </si>
  <si>
    <t>2.2.4</t>
  </si>
  <si>
    <t>TRANSPORTE Y ALMACENAJE</t>
  </si>
  <si>
    <t>2.2.4.1</t>
  </si>
  <si>
    <t>Pasajes y gastos de transporte</t>
  </si>
  <si>
    <t>2.2.4.1.01</t>
  </si>
  <si>
    <t>2.2.4.2</t>
  </si>
  <si>
    <t>Fletes</t>
  </si>
  <si>
    <t>2.2.4.2.01</t>
  </si>
  <si>
    <t>2.2.4.3</t>
  </si>
  <si>
    <t>Almacenaje</t>
  </si>
  <si>
    <t>2.2.4.3.01</t>
  </si>
  <si>
    <t>2.2.4.4</t>
  </si>
  <si>
    <t>Peaje</t>
  </si>
  <si>
    <t>2.2.4.4.01</t>
  </si>
  <si>
    <t>2.2.5</t>
  </si>
  <si>
    <t>ALQUILERES Y RENTAS</t>
  </si>
  <si>
    <t>2.2.5.1</t>
  </si>
  <si>
    <t>Alquileres y rentas de edificaciones y locales</t>
  </si>
  <si>
    <t>2.2.5.1.01</t>
  </si>
  <si>
    <t>2.2.5.4</t>
  </si>
  <si>
    <t>Alquileres de equipos de transporte, tracción y elevación</t>
  </si>
  <si>
    <t>2.2.5.4.01</t>
  </si>
  <si>
    <t>2.2.5.8</t>
  </si>
  <si>
    <t>Otros alquileres</t>
  </si>
  <si>
    <t>2.2.5.8.01</t>
  </si>
  <si>
    <t>Otros alquileres y arrendamientos por derechos de usos</t>
  </si>
  <si>
    <t>2.2.6</t>
  </si>
  <si>
    <t>SEGUROS</t>
  </si>
  <si>
    <t>2.2.6.2</t>
  </si>
  <si>
    <t>Seguro de bienes muebles</t>
  </si>
  <si>
    <t>2.2.6.2.01</t>
  </si>
  <si>
    <t>2.2.6.3</t>
  </si>
  <si>
    <t>Seguros de personas</t>
  </si>
  <si>
    <t>2.2.6.3.01</t>
  </si>
  <si>
    <t>2.2.7</t>
  </si>
  <si>
    <t>2.2.7.1</t>
  </si>
  <si>
    <t>Contratación de mantenimiento y reparaciones menores</t>
  </si>
  <si>
    <t>2.2.7.1.01</t>
  </si>
  <si>
    <t>Reparaciones y mantenimientos menores en edificaciones</t>
  </si>
  <si>
    <t>2.2.7.1.02</t>
  </si>
  <si>
    <t>Mantenimientos y reparaciones especiales</t>
  </si>
  <si>
    <t>2.2.7.1.03</t>
  </si>
  <si>
    <t>Limpieza, desmalezamiento de tierras y terrenos</t>
  </si>
  <si>
    <t>2.2.7.1.04</t>
  </si>
  <si>
    <t>Mantenimiento y reparación de obras de ingeniería civil o infraestructura</t>
  </si>
  <si>
    <t>2.2.7.1.06</t>
  </si>
  <si>
    <t>Mantenimiento y reparación de instalaciones eléctricas</t>
  </si>
  <si>
    <t>2.2.7.1.07</t>
  </si>
  <si>
    <t>Mantenimiento, reparación, servicios de pintura y sus derivados</t>
  </si>
  <si>
    <t>2.2.7.2</t>
  </si>
  <si>
    <t>Mantenimiento y reparación  de maquinarias y equipos</t>
  </si>
  <si>
    <t>2.2.7.2.01</t>
  </si>
  <si>
    <t>Mantenimiento y reparación de mobiliarios y equipos de oficina</t>
  </si>
  <si>
    <t>2.2.7.2.02</t>
  </si>
  <si>
    <t>Mantenimiento y reparación de equipos tecnología e información</t>
  </si>
  <si>
    <t>2.2.7.2.05</t>
  </si>
  <si>
    <t>Mantenimiento y reparación de equipo de comunicación</t>
  </si>
  <si>
    <t>2.2.7.2.06</t>
  </si>
  <si>
    <t>Mantenimiento y reparación de equipos de transporte, tracción y elevación</t>
  </si>
  <si>
    <t>2.2.7.2.08</t>
  </si>
  <si>
    <t>Servicios de mantenimiento, reparacion, demonte e instalacion</t>
  </si>
  <si>
    <t>2.2.8</t>
  </si>
  <si>
    <t>OTROS SERVICIOS NO INCLUIDOS EN CONCEPTOS ANTERIORES</t>
  </si>
  <si>
    <t>2.2.8.2</t>
  </si>
  <si>
    <t>Comisiones y gastos</t>
  </si>
  <si>
    <t>2.2.8.2.01</t>
  </si>
  <si>
    <t>2.2.8.5</t>
  </si>
  <si>
    <t>Fumigación, lavandería, limpieza e higiene</t>
  </si>
  <si>
    <t>2.2.8.5.01</t>
  </si>
  <si>
    <t>Fumigación</t>
  </si>
  <si>
    <t>2.2.8.5.03</t>
  </si>
  <si>
    <t>Limpieza e higiene</t>
  </si>
  <si>
    <t>2.2.8.6</t>
  </si>
  <si>
    <t>Servicio de organización de eventos, festividades y actividades de entretenimiento</t>
  </si>
  <si>
    <t>2.2.8.6.01</t>
  </si>
  <si>
    <t>Eventos generales</t>
  </si>
  <si>
    <t>2.2.8.6.04</t>
  </si>
  <si>
    <t>Actuaciones artísticas</t>
  </si>
  <si>
    <t>2.2.8.7</t>
  </si>
  <si>
    <t>Servicios Técnicos y Profesionales</t>
  </si>
  <si>
    <t>2.2.8.7.01</t>
  </si>
  <si>
    <t>2.2.8.7.03</t>
  </si>
  <si>
    <t>Servicios de contabilidad y auditoría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</si>
  <si>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</si>
  <si>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</si>
  <si>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</si>
  <si>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</si>
  <si>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</si>
  <si>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</si>
  <si>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</si>
  <si>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>Impuestos, derechos y tasas</t>
  </si>
  <si>
    <t>2.2.8.8.01</t>
  </si>
  <si>
    <t>Impuestos</t>
  </si>
  <si>
    <t>2.2.9</t>
  </si>
  <si>
    <t>OTRAS CONTRATACIONES DE SERVICIOS</t>
  </si>
  <si>
    <t>2.2.9.2</t>
  </si>
  <si>
    <t>Servicios de alimentación</t>
  </si>
  <si>
    <t>2.2.9.2.01</t>
  </si>
  <si>
    <t>MATERIALES Y SUMINISTROS</t>
  </si>
  <si>
    <t>2.3.1</t>
  </si>
  <si>
    <t>ALIMENTOS Y PRODUCTOS AGROFORESTALES</t>
  </si>
  <si>
    <t>2.3.1.1</t>
  </si>
  <si>
    <t>Alimentos y bebidas para personas</t>
  </si>
  <si>
    <t>2.3.1.1.01</t>
  </si>
  <si>
    <t>2.3.1.3</t>
  </si>
  <si>
    <t>Productos agroforestales y pecuarios</t>
  </si>
  <si>
    <t>2.3.1.3.03</t>
  </si>
  <si>
    <t>Productos forestales</t>
  </si>
  <si>
    <t>2.3.1.4</t>
  </si>
  <si>
    <t>Madera, corcho y sus manufacturas</t>
  </si>
  <si>
    <t>2.3.1.4.01</t>
  </si>
  <si>
    <t>2.3.2</t>
  </si>
  <si>
    <t>TEXTILES Y VESTUARIOS</t>
  </si>
  <si>
    <t>2.3.2.2</t>
  </si>
  <si>
    <t>Acabados textiles</t>
  </si>
  <si>
    <t>2.3.2.2.01</t>
  </si>
  <si>
    <t>2.3.2.3</t>
  </si>
  <si>
    <t>Prendas y accesorios de vestir</t>
  </si>
  <si>
    <t>2.3.2.3.01</t>
  </si>
  <si>
    <t>2.3.2.4</t>
  </si>
  <si>
    <t>Calzados</t>
  </si>
  <si>
    <t>2.3.2.4.01</t>
  </si>
  <si>
    <t>2.3.3</t>
  </si>
  <si>
    <t>PRODUCTOS DE PAPEL, CARTÓN E IMPRESOS</t>
  </si>
  <si>
    <t>2.3.3.1</t>
  </si>
  <si>
    <t>Papel de escritorio</t>
  </si>
  <si>
    <t>2.3.3.1.01</t>
  </si>
  <si>
    <t>2.3.3.2</t>
  </si>
  <si>
    <t>Productos de papel y cartón</t>
  </si>
  <si>
    <t>2.3.3.2.01</t>
  </si>
  <si>
    <t>2.3.3.3</t>
  </si>
  <si>
    <t>Productos de artes gráficas</t>
  </si>
  <si>
    <t>2.3.3.3.01</t>
  </si>
  <si>
    <t>2.3.3.4</t>
  </si>
  <si>
    <t>Libros, revistas y periódicos</t>
  </si>
  <si>
    <t>2.3.3.4.01</t>
  </si>
  <si>
    <t>2.3.4</t>
  </si>
  <si>
    <t>PRODUCTOS FARMACÉUTICOS</t>
  </si>
  <si>
    <t>2.3.4.1</t>
  </si>
  <si>
    <t>Productos medicinales para uso humano</t>
  </si>
  <si>
    <t>2.3.4.1.01</t>
  </si>
  <si>
    <t>2.3.5</t>
  </si>
  <si>
    <t>PRODUCTOS DE CUERO, CAUCHO Y PLÁSTICO</t>
  </si>
  <si>
    <t>2.3.5.2</t>
  </si>
  <si>
    <t>Productos de cuero</t>
  </si>
  <si>
    <t>2.3.5.2.01</t>
  </si>
  <si>
    <t>Artículos de cuero</t>
  </si>
  <si>
    <t>2.3.5.3</t>
  </si>
  <si>
    <t>Llantas y neumáticos</t>
  </si>
  <si>
    <t>2.3.5.3.01</t>
  </si>
  <si>
    <t>2.3.5.5</t>
  </si>
  <si>
    <t>Artículos de plástico</t>
  </si>
  <si>
    <t>2.3.5.5.01</t>
  </si>
  <si>
    <t>2.3.6</t>
  </si>
  <si>
    <t>PRODUCTOS DE MINERALES, METÁLICOS Y NO METÁLICOS</t>
  </si>
  <si>
    <t>2.3.6.1</t>
  </si>
  <si>
    <t>Productos de cemento, cal, asbesto, yeso y arcilla</t>
  </si>
  <si>
    <t>2.3.6.1.01</t>
  </si>
  <si>
    <t>Productos de cemento</t>
  </si>
  <si>
    <t>2.3.6.2</t>
  </si>
  <si>
    <t>Productos de vidrio, loza y porcelana</t>
  </si>
  <si>
    <t>2.3.6.2.01</t>
  </si>
  <si>
    <t>Productos de vidrio</t>
  </si>
  <si>
    <t>2.3.6.2.02</t>
  </si>
  <si>
    <t>Productos de loza</t>
  </si>
  <si>
    <t>2.3.6.3</t>
  </si>
  <si>
    <t>Productos metálicos y sus derivados</t>
  </si>
  <si>
    <t>2.3.6.3.01</t>
  </si>
  <si>
    <t>Productos ferrosos</t>
  </si>
  <si>
    <t>2.3.6.3.04</t>
  </si>
  <si>
    <t>Herramientas menores</t>
  </si>
  <si>
    <t>2.3.6.3.05</t>
  </si>
  <si>
    <t>Productos de hojalata</t>
  </si>
  <si>
    <t>2.3.6.3.06</t>
  </si>
  <si>
    <t>Productos de metalicos</t>
  </si>
  <si>
    <t>2.3.6.4</t>
  </si>
  <si>
    <t>Minerales</t>
  </si>
  <si>
    <t>2.3.6.4.04</t>
  </si>
  <si>
    <t>Piedra, arcilla y arena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</si>
  <si>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</si>
  <si>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</si>
  <si>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</si>
  <si>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</si>
  <si>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</si>
  <si>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</si>
  <si>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2.3.7.2</t>
  </si>
  <si>
    <t>Productos químicos y conexos</t>
  </si>
  <si>
    <t>2.3.7.1.05</t>
  </si>
  <si>
    <t>Aceites y Grasas</t>
  </si>
  <si>
    <t>2.3.7.2.06</t>
  </si>
  <si>
    <t>Pinturas, lacas, barnices, diluyentes y absorbentes para pinturas</t>
  </si>
  <si>
    <t>2.3.7.2.99</t>
  </si>
  <si>
    <t>Otros Productos quimicos y Conexos</t>
  </si>
  <si>
    <t>2.3.9</t>
  </si>
  <si>
    <t>PRODUCTOS Y ÚTILES VARIOS</t>
  </si>
  <si>
    <t>2.3.9.1</t>
  </si>
  <si>
    <t>Material para limpieza</t>
  </si>
  <si>
    <t>2.3.9.1.01</t>
  </si>
  <si>
    <t>2.3.9.2</t>
  </si>
  <si>
    <t>Útiles  y materiales de escritorio, oficina, informática, escolares y de enseñanza</t>
  </si>
  <si>
    <t>2.3.9.2.01</t>
  </si>
  <si>
    <t>Útiles  y materiales de escritorio, oficina e informática</t>
  </si>
  <si>
    <t>2.3.9.3</t>
  </si>
  <si>
    <t>Útiles menores médico-quirúrgicos y de laboratorio</t>
  </si>
  <si>
    <t>2.3.9.3.01</t>
  </si>
  <si>
    <t>Utiles menores médico quirurgicos y de laboratorio</t>
  </si>
  <si>
    <t>2.3.9.5</t>
  </si>
  <si>
    <t>Útiles de cocina y comedor</t>
  </si>
  <si>
    <t>2.3.9.5.01</t>
  </si>
  <si>
    <t>2.3.9.6</t>
  </si>
  <si>
    <t>Productos eléctricos y afines</t>
  </si>
  <si>
    <t>2.3.9.6.01</t>
  </si>
  <si>
    <t>2.3.9.8</t>
  </si>
  <si>
    <t>Repuestos y accesorios menores</t>
  </si>
  <si>
    <t>2.3.9.8.01</t>
  </si>
  <si>
    <t>Repuestos</t>
  </si>
  <si>
    <t>2.3.9.8.02</t>
  </si>
  <si>
    <t>Accesorios</t>
  </si>
  <si>
    <t>2.3.9.9</t>
  </si>
  <si>
    <t>Productos y útiles varios no identificados precedentemente (n.i.p.)</t>
  </si>
  <si>
    <t>2.3.9.9.01</t>
  </si>
  <si>
    <t>Productos y Utiles Varios  n.i.p</t>
  </si>
  <si>
    <t>2.3.9.9.02</t>
  </si>
  <si>
    <t>Bonos para útiles diversos</t>
  </si>
  <si>
    <t>2.3.9.9.04</t>
  </si>
  <si>
    <t>Productos y útiles de defensa y seguridad</t>
  </si>
  <si>
    <t>2.3.9.9.05</t>
  </si>
  <si>
    <t>Productos y útiles Diversos</t>
  </si>
  <si>
    <t>TRANSFERENCIAS CORRIENTES</t>
  </si>
  <si>
    <t>2.4.1</t>
  </si>
  <si>
    <t>TRANSFERENCIAS CORRIENTES AL SECTOR PRIVADO</t>
  </si>
  <si>
    <t>2.4.1.2</t>
  </si>
  <si>
    <t>Ayudas y donaciones a personas</t>
  </si>
  <si>
    <t>2.4.1.2.01</t>
  </si>
  <si>
    <t>Ayudas y donaciones programadas a hogares y personas</t>
  </si>
  <si>
    <t>2.4.1.2.02</t>
  </si>
  <si>
    <t>Ayudas y donaciones ocasionales a hogares y personas</t>
  </si>
  <si>
    <t>BIENES MUEBLES, INMUEBLES E INTANGIBLES</t>
  </si>
  <si>
    <t>2.6.1</t>
  </si>
  <si>
    <t>MOBILIARIO Y EQUIPO</t>
  </si>
  <si>
    <t>2.6.1.1</t>
  </si>
  <si>
    <t>Muebles, equipos de oficina y estantería</t>
  </si>
  <si>
    <t>2.6.1.1.01</t>
  </si>
  <si>
    <t>2.6.1.2</t>
  </si>
  <si>
    <t>Muebles de alojamiento</t>
  </si>
  <si>
    <t>2.6.1.2.01</t>
  </si>
  <si>
    <t>2.6.1.3</t>
  </si>
  <si>
    <t>Equipos de tecnología de la información y comunicación</t>
  </si>
  <si>
    <t>2.6.1.3.01</t>
  </si>
  <si>
    <t>2.6.1.4</t>
  </si>
  <si>
    <t>Electrodomésticos</t>
  </si>
  <si>
    <t>2.6.1.4.01</t>
  </si>
  <si>
    <t>2.6.1.9</t>
  </si>
  <si>
    <t>Otros mobiliarios y equipos no identificados precedentemente</t>
  </si>
  <si>
    <t>2.6.1.9.01</t>
  </si>
  <si>
    <t>Otros Mobiliarios y Equipos no Identificados Precedentemente</t>
  </si>
  <si>
    <t>2.6.2</t>
  </si>
  <si>
    <t>MOBILIARIO Y EQUIPO AUDIOVISUAL, RECREATIVO Y EDUCACIONAL</t>
  </si>
  <si>
    <t>2.6.2.1</t>
  </si>
  <si>
    <t>Equipos y aparatos audiovisuales</t>
  </si>
  <si>
    <t>2.6.2.1.01</t>
  </si>
  <si>
    <t>Equipos y Aparatos Audiovisuales</t>
  </si>
  <si>
    <t>2.6.2.2</t>
  </si>
  <si>
    <t>Aparatos deportivos</t>
  </si>
  <si>
    <t>2.6.2.2.01</t>
  </si>
  <si>
    <t>2.6.2.3</t>
  </si>
  <si>
    <t>Cámaras fotográficas y de video</t>
  </si>
  <si>
    <t>2.6.2.3.01</t>
  </si>
  <si>
    <t>2.6.2.4</t>
  </si>
  <si>
    <t>Mobiliario y equipo educacional y recreativo</t>
  </si>
  <si>
    <t>2.6.2.4.01</t>
  </si>
  <si>
    <t>2.6.3</t>
  </si>
  <si>
    <t>EQUIPO E INSTRUMENTAL, CIENTÍFICO Y LABORATORIO</t>
  </si>
  <si>
    <t>2.6.3.1</t>
  </si>
  <si>
    <t>Equipo médico y de laboratorio</t>
  </si>
  <si>
    <t>2.6.3.1.01</t>
  </si>
  <si>
    <t>2.6.3.2</t>
  </si>
  <si>
    <t>Instrumental médico y de laboratorio</t>
  </si>
  <si>
    <t>2.6.3.2.01</t>
  </si>
  <si>
    <t>2.6.3.4.01</t>
  </si>
  <si>
    <t>Equipos e instrumentos de medicion cientifica</t>
  </si>
  <si>
    <t>2.6.4</t>
  </si>
  <si>
    <t>VEHÍCULOS Y EQUIPO DE TRANSPORTE, TRACCIÓN Y ELEVACIÓN</t>
  </si>
  <si>
    <t>2.6.4.1</t>
  </si>
  <si>
    <t>Automóviles y camiones</t>
  </si>
  <si>
    <t>2.6.4.1.01</t>
  </si>
  <si>
    <t>2.6.4.3</t>
  </si>
  <si>
    <t>Equipo aeronáutico</t>
  </si>
  <si>
    <t>2.6.4.3.01</t>
  </si>
  <si>
    <t>2.6.4.6.01</t>
  </si>
  <si>
    <t>Equipo de Traccion</t>
  </si>
  <si>
    <t>2.6.4.7</t>
  </si>
  <si>
    <t>Equipo de elevación</t>
  </si>
  <si>
    <t>2.6.4.7.01</t>
  </si>
  <si>
    <t>2.6.4.8</t>
  </si>
  <si>
    <t>Otros equipos de transporte</t>
  </si>
  <si>
    <t>2.6.4.8.01</t>
  </si>
  <si>
    <t>2.6.5</t>
  </si>
  <si>
    <t>MAQUINARIA, OTROS EQUIPOS Y HERRAMIENTAS</t>
  </si>
  <si>
    <t>2.6.5.2</t>
  </si>
  <si>
    <t>Maquinaria y equipo industrial</t>
  </si>
  <si>
    <t>2.6.5.2.01</t>
  </si>
  <si>
    <t>2.6.5.4</t>
  </si>
  <si>
    <t>Sistemas y equipos de climatización</t>
  </si>
  <si>
    <t>2.6.5.4.01</t>
  </si>
  <si>
    <t>2.6.5.5</t>
  </si>
  <si>
    <t>Equipo de comunicación, telecomunicaciones y señalamiento</t>
  </si>
  <si>
    <t>2.6.5.5.01</t>
  </si>
  <si>
    <t>2.6.5.6</t>
  </si>
  <si>
    <t>Equipo de generación eléctrica</t>
  </si>
  <si>
    <t>2.6.5.6.01</t>
  </si>
  <si>
    <t>2.6.5.7</t>
  </si>
  <si>
    <t>Máquinas-herramientas</t>
  </si>
  <si>
    <t>2.6.5.7.01</t>
  </si>
  <si>
    <t>2.6.5.8</t>
  </si>
  <si>
    <t xml:space="preserve">Otros Equipos   </t>
  </si>
  <si>
    <t>2.6.5.8.01</t>
  </si>
  <si>
    <t>Otros Equipos</t>
  </si>
  <si>
    <t>2.6.8</t>
  </si>
  <si>
    <t>BIENES INTANGIBLES</t>
  </si>
  <si>
    <t>2.6.8.3</t>
  </si>
  <si>
    <t>Programas de informática y base de datos</t>
  </si>
  <si>
    <t>2.6.8.3.01</t>
  </si>
  <si>
    <t>Programas de informática</t>
  </si>
  <si>
    <t>2.6.8.3.02</t>
  </si>
  <si>
    <t>Base de datos</t>
  </si>
  <si>
    <t>2.6.8.5</t>
  </si>
  <si>
    <t>Estudios de preinversión</t>
  </si>
  <si>
    <t>2.6.8.5.01</t>
  </si>
  <si>
    <t>2.6.9</t>
  </si>
  <si>
    <t>EDIFICIOS, ESTRUCTURAS, TIERRAS, TERRENOS Y OBJETOS DE VALOR</t>
  </si>
  <si>
    <t>2.6.9.3</t>
  </si>
  <si>
    <t>Terrenos urbanos</t>
  </si>
  <si>
    <t>2.6.9.3.01</t>
  </si>
  <si>
    <t>Terrenos urbanos sin mejoras</t>
  </si>
  <si>
    <t>2.6.9.3.02</t>
  </si>
  <si>
    <t>Terrenos urbanos con mejoras</t>
  </si>
  <si>
    <t>2.6.9.6</t>
  </si>
  <si>
    <t>Accesorios para edificaciones residenciales y no residenciales</t>
  </si>
  <si>
    <t>2.6.9.6.01</t>
  </si>
  <si>
    <t>OBRAS</t>
  </si>
  <si>
    <t>2.7.1</t>
  </si>
  <si>
    <t>OBRAS EN EDIFICACIONES</t>
  </si>
  <si>
    <t>2.7.1.2</t>
  </si>
  <si>
    <t>Obras para edificación no residencial</t>
  </si>
  <si>
    <t>2.7.1.2.01</t>
  </si>
  <si>
    <t>2.7.1.3</t>
  </si>
  <si>
    <t>Obras para edificación de otras estructuras</t>
  </si>
  <si>
    <t>2.7.1.3.01</t>
  </si>
  <si>
    <t>2.7.1.5</t>
  </si>
  <si>
    <t>Supervisión e inspección de obras en edificaciones</t>
  </si>
  <si>
    <t>2.7.1.5.01</t>
  </si>
  <si>
    <t>2.7.2</t>
  </si>
  <si>
    <t>INFRAESTRUCTURA</t>
  </si>
  <si>
    <t>2.7.2.1</t>
  </si>
  <si>
    <t>Obras hidráulicas y sanitarias</t>
  </si>
  <si>
    <t>2.7.2.1.01</t>
  </si>
  <si>
    <t>Obras hidraúlicas y sanitarias</t>
  </si>
  <si>
    <t>2.7.2.4</t>
  </si>
  <si>
    <t>Infraestructura terrestre y obras anexas</t>
  </si>
  <si>
    <t>2.7.2.4.01</t>
  </si>
  <si>
    <t>2.7.2.7</t>
  </si>
  <si>
    <t>Obras urbanísticas</t>
  </si>
  <si>
    <t>2.7.2.7.01</t>
  </si>
  <si>
    <t>Total General</t>
  </si>
  <si>
    <r>
      <rPr>
        <b/>
        <sz val="12"/>
        <rFont val="Century Gothic"/>
        <family val="2"/>
      </rPr>
      <t>Ejecución presupuestaria,</t>
    </r>
    <r>
      <rPr>
        <sz val="12"/>
        <rFont val="Century Gothic"/>
        <family val="2"/>
      </rPr>
      <t xml:space="preserve"> comprende el conjunto de acciones destinadas a la utilización de los recursos humanos, materiales y financieros, asignados en el presupuesto con el propósito de obtener bienes y servicios en la cantidad y oportunidad prevista, en concordancia con las posibilidades financieras.</t>
    </r>
  </si>
  <si>
    <t>PREPARADO POR</t>
  </si>
  <si>
    <t>REVISADO POR</t>
  </si>
  <si>
    <t xml:space="preserve">JOSE LUIS MAÑON </t>
  </si>
  <si>
    <t>ENCARGADA DIVISION CONTABILIDAD</t>
  </si>
  <si>
    <t>ENCARGADO FINANCIERO</t>
  </si>
  <si>
    <t>Servicios Tecnicos y profesionales</t>
  </si>
  <si>
    <t>2.2.5.9</t>
  </si>
  <si>
    <t>Derecho de uso</t>
  </si>
  <si>
    <t>2.2.5.9.01</t>
  </si>
  <si>
    <t>Licencias informáticas</t>
  </si>
  <si>
    <t>2.6.5.1</t>
  </si>
  <si>
    <t>Maquinaria y equipo agropecuario</t>
  </si>
  <si>
    <t>2.6.5.1.01</t>
  </si>
  <si>
    <t>Comité Ejecutor de Infraestructuras de Zonas Turísticas (CEIZTUR)</t>
  </si>
  <si>
    <t>Plástico</t>
  </si>
  <si>
    <t>APROBADO POR</t>
  </si>
  <si>
    <t>2.2.5.1.02</t>
  </si>
  <si>
    <t>Hospedaje</t>
  </si>
  <si>
    <t>Útiles y materiales de limpieza e higiene</t>
  </si>
  <si>
    <t>Papel y cartón</t>
  </si>
  <si>
    <t>2.3.9.4</t>
  </si>
  <si>
    <t>Útiles destinados a actividades deportivas, culturales y recreativas</t>
  </si>
  <si>
    <t>2.3.9.4.01</t>
  </si>
  <si>
    <t>2.1.2.2.10</t>
  </si>
  <si>
    <t>Compensación por cumplimiento de Indicadores del MAP</t>
  </si>
  <si>
    <t>SERVICIOS DE CONSERVACIÓN, REPARACIONES MENORES E INSTALACIONES TEMPORALES</t>
  </si>
  <si>
    <t>Total</t>
  </si>
  <si>
    <t>ANYOLANI NOLASCO G.</t>
  </si>
  <si>
    <t>Año 2022</t>
  </si>
  <si>
    <r>
      <rPr>
        <b/>
        <sz val="12"/>
        <rFont val="Century Gothic"/>
        <family val="2"/>
      </rPr>
      <t>Presupuesto aprobado,</t>
    </r>
    <r>
      <rPr>
        <sz val="12"/>
        <rFont val="Century Gothic"/>
        <family val="2"/>
      </rPr>
      <t xml:space="preserve"> Se refiere al presupuesto aprobado en la ley de Presupuesto General del Estado.</t>
    </r>
  </si>
  <si>
    <r>
      <rPr>
        <b/>
        <sz val="12"/>
        <rFont val="Century Gothic"/>
        <family val="2"/>
      </rPr>
      <t>Presupuesto modificado,</t>
    </r>
    <r>
      <rPr>
        <sz val="12"/>
        <rFont val="Century Gothic"/>
        <family val="2"/>
      </rPr>
      <t xml:space="preserve"> Se refiere al presupuesto aprobado en caso de que el Congreso Nacional apruebe un presupuesto complemetario.</t>
    </r>
  </si>
  <si>
    <r>
      <rPr>
        <b/>
        <sz val="12"/>
        <rFont val="Century Gothic"/>
        <family val="2"/>
      </rPr>
      <t>Total devengado,</t>
    </r>
    <r>
      <rPr>
        <sz val="12"/>
        <rFont val="Century Gothic"/>
        <family val="2"/>
      </rPr>
      <t xml:space="preserve"> Son los recursos financieros que surgen con la obligación de pago por la recepción de conformidad de obras, bienes y servicios oportunamente contratados o en los casos de gastos sin contraprestación por haberse cumplido los requisitos administrativos dispuestos por el reglamento de la presente ley.</t>
    </r>
  </si>
  <si>
    <t xml:space="preserve">Presupuesto Aprobado 2023 </t>
  </si>
  <si>
    <t>Modificaciones Presupuestarias</t>
  </si>
  <si>
    <t>Presupuesto Vigente</t>
  </si>
  <si>
    <t>2.1.1.3</t>
  </si>
  <si>
    <t>2.3.7.1.06</t>
  </si>
  <si>
    <t>Lubricantes</t>
  </si>
  <si>
    <t>2.6.3.4</t>
  </si>
  <si>
    <t>Equipo e Instrumentos de Medición Científica</t>
  </si>
  <si>
    <t>2.6.4.6</t>
  </si>
  <si>
    <t>Equipo de Tracción</t>
  </si>
  <si>
    <t>2.6.6</t>
  </si>
  <si>
    <t>EQUIPOS DE DEFENSA Y SEGURIDAD</t>
  </si>
  <si>
    <t>2.6.6.2</t>
  </si>
  <si>
    <t>Equipos de seguridad</t>
  </si>
  <si>
    <t>2.6.6.2.01</t>
  </si>
  <si>
    <t>2.7.2.5</t>
  </si>
  <si>
    <t>Infraestructura marítima y aérea</t>
  </si>
  <si>
    <t>2.7.2.5.01</t>
  </si>
  <si>
    <t>MAGGY VILLAR</t>
  </si>
  <si>
    <t>AUXILIAR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</si>
</sst>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??_-;_-@_-"/>
    <numFmt numFmtId="165" formatCode="0.0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2"/>
      <name val="Calibri"/>
      <family val="2"/>
      <scheme val="minor"/>
    </font>
    <font>
      <b/>
      <sz val="12"/>
      <color rgb="FF00000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rgb="FF000000"/>
      <name val="Century Gothic"/>
      <family val="2"/>
    </font>
    <font>
      <b/>
      <sz val="12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rgb="FF00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164" fontId="4" fillId="0" borderId="0" xfId="1" applyNumberFormat="1" applyFont="1" applyAlignment="1">
      <alignment horizontal="right" vertical="top"/>
    </xf>
    <xf numFmtId="43" fontId="4" fillId="0" borderId="0" xfId="1" applyFont="1" applyAlignment="1">
      <alignment horizontal="left" vertical="top"/>
    </xf>
    <xf numFmtId="3" fontId="5" fillId="2" borderId="1" xfId="0" applyNumberFormat="1" applyFont="1" applyFill="1" applyBorder="1" applyAlignment="1">
      <alignment horizontal="center"/>
    </xf>
    <xf numFmtId="3" fontId="2" fillId="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indent="2" shrinkToFit="1"/>
    </xf>
    <xf numFmtId="0" fontId="8" fillId="0" borderId="0" xfId="0" applyFont="1" applyAlignment="1">
      <alignment horizontal="left" vertical="top"/>
    </xf>
    <xf numFmtId="165" fontId="6" fillId="0" borderId="0" xfId="0" applyNumberFormat="1" applyFont="1" applyAlignment="1">
      <alignment horizontal="left" vertical="top" shrinkToFit="1"/>
    </xf>
    <xf numFmtId="3" fontId="6" fillId="3" borderId="0" xfId="0" applyNumberFormat="1" applyFont="1" applyFill="1" applyAlignment="1">
      <alignment horizontal="right" vertical="top" indent="2" shrinkToFit="1"/>
    </xf>
    <xf numFmtId="0" fontId="8" fillId="0" borderId="0" xfId="0" applyFont="1" applyAlignment="1">
      <alignment horizontal="left" vertical="top" wrapText="1"/>
    </xf>
    <xf numFmtId="3" fontId="9" fillId="3" borderId="0" xfId="0" applyNumberFormat="1" applyFont="1" applyFill="1" applyAlignment="1">
      <alignment horizontal="right" vertical="top" indent="2" shrinkToFit="1"/>
    </xf>
    <xf numFmtId="3" fontId="6" fillId="4" borderId="0" xfId="0" applyNumberFormat="1" applyFont="1" applyFill="1" applyAlignment="1">
      <alignment horizontal="right" vertical="top" indent="2" shrinkToFit="1"/>
    </xf>
    <xf numFmtId="3" fontId="9" fillId="4" borderId="0" xfId="0" applyNumberFormat="1" applyFont="1" applyFill="1" applyAlignment="1">
      <alignment horizontal="right" vertical="top" indent="2" shrinkToFit="1"/>
    </xf>
    <xf numFmtId="3" fontId="9" fillId="0" borderId="0" xfId="0" applyNumberFormat="1" applyFont="1" applyAlignment="1">
      <alignment horizontal="right" vertical="top" indent="2" shrinkToFit="1"/>
    </xf>
    <xf numFmtId="3" fontId="6" fillId="5" borderId="0" xfId="0" applyNumberFormat="1" applyFont="1" applyFill="1" applyAlignment="1">
      <alignment horizontal="right" vertical="top" indent="2" shrinkToFit="1"/>
    </xf>
    <xf numFmtId="3" fontId="9" fillId="5" borderId="0" xfId="0" applyNumberFormat="1" applyFont="1" applyFill="1" applyAlignment="1">
      <alignment horizontal="right" vertical="top" indent="2" shrinkToFit="1"/>
    </xf>
    <xf numFmtId="3" fontId="6" fillId="6" borderId="0" xfId="0" applyNumberFormat="1" applyFont="1" applyFill="1" applyAlignment="1">
      <alignment horizontal="right" vertical="top" indent="2" shrinkToFit="1"/>
    </xf>
    <xf numFmtId="3" fontId="9" fillId="6" borderId="0" xfId="0" applyNumberFormat="1" applyFont="1" applyFill="1" applyAlignment="1">
      <alignment horizontal="right" vertical="top" indent="2" shrinkToFit="1"/>
    </xf>
    <xf numFmtId="3" fontId="6" fillId="7" borderId="0" xfId="0" applyNumberFormat="1" applyFont="1" applyFill="1" applyAlignment="1">
      <alignment horizontal="right" vertical="top" indent="2" shrinkToFit="1"/>
    </xf>
    <xf numFmtId="3" fontId="9" fillId="7" borderId="0" xfId="0" applyNumberFormat="1" applyFont="1" applyFill="1" applyAlignment="1">
      <alignment horizontal="right" vertical="top" indent="2" shrinkToFit="1"/>
    </xf>
    <xf numFmtId="3" fontId="6" fillId="8" borderId="0" xfId="0" applyNumberFormat="1" applyFont="1" applyFill="1" applyAlignment="1">
      <alignment horizontal="right" vertical="top" indent="2" shrinkToFit="1"/>
    </xf>
    <xf numFmtId="3" fontId="9" fillId="8" borderId="0" xfId="0" applyNumberFormat="1" applyFont="1" applyFill="1" applyAlignment="1">
      <alignment horizontal="right" vertical="top" indent="2" shrinkToFit="1"/>
    </xf>
    <xf numFmtId="3" fontId="6" fillId="8" borderId="0" xfId="0" applyNumberFormat="1" applyFont="1" applyFill="1" applyAlignment="1">
      <alignment horizontal="right" vertical="top" indent="1" shrinkToFit="1"/>
    </xf>
    <xf numFmtId="0" fontId="3" fillId="3" borderId="0" xfId="0" applyFont="1" applyFill="1" applyAlignment="1">
      <alignment horizontal="left" vertical="top"/>
    </xf>
    <xf numFmtId="166" fontId="4" fillId="0" borderId="0" xfId="1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164" fontId="11" fillId="0" borderId="0" xfId="1" applyNumberFormat="1" applyFont="1" applyAlignment="1">
      <alignment horizontal="center" vertical="top"/>
    </xf>
    <xf numFmtId="164" fontId="4" fillId="0" borderId="0" xfId="1" applyNumberFormat="1" applyFont="1" applyAlignment="1">
      <alignment horizontal="center" vertical="top"/>
    </xf>
    <xf numFmtId="164" fontId="12" fillId="0" borderId="0" xfId="1" applyNumberFormat="1" applyFont="1" applyAlignment="1">
      <alignment horizontal="center" vertical="top"/>
    </xf>
    <xf numFmtId="164" fontId="3" fillId="0" borderId="0" xfId="1" applyNumberFormat="1" applyFont="1" applyAlignment="1">
      <alignment horizontal="center" vertical="top"/>
    </xf>
    <xf numFmtId="166" fontId="6" fillId="0" borderId="0" xfId="1" applyNumberFormat="1" applyFont="1" applyAlignment="1">
      <alignment horizontal="right" vertical="center" shrinkToFit="1"/>
    </xf>
    <xf numFmtId="166" fontId="6" fillId="3" borderId="0" xfId="1" applyNumberFormat="1" applyFont="1" applyFill="1" applyAlignment="1">
      <alignment horizontal="right" vertical="top" shrinkToFit="1"/>
    </xf>
    <xf numFmtId="166" fontId="9" fillId="0" borderId="0" xfId="1" applyNumberFormat="1" applyFont="1" applyFill="1" applyAlignment="1">
      <alignment horizontal="right" vertical="top" shrinkToFit="1"/>
    </xf>
    <xf numFmtId="166" fontId="6" fillId="0" borderId="0" xfId="1" applyNumberFormat="1" applyFont="1" applyFill="1" applyAlignment="1">
      <alignment horizontal="right" vertical="top" shrinkToFit="1"/>
    </xf>
    <xf numFmtId="166" fontId="3" fillId="3" borderId="2" xfId="1" applyNumberFormat="1" applyFont="1" applyFill="1" applyBorder="1" applyAlignment="1">
      <alignment horizontal="right" vertical="top"/>
    </xf>
    <xf numFmtId="164" fontId="4" fillId="0" borderId="0" xfId="1" applyNumberFormat="1" applyFont="1" applyBorder="1" applyAlignment="1">
      <alignment horizontal="right" vertical="top"/>
    </xf>
    <xf numFmtId="0" fontId="7" fillId="0" borderId="3" xfId="0" applyFont="1" applyBorder="1" applyAlignment="1">
      <alignment horizontal="center" vertical="top"/>
    </xf>
    <xf numFmtId="164" fontId="4" fillId="0" borderId="3" xfId="1" applyNumberFormat="1" applyFont="1" applyBorder="1" applyAlignment="1">
      <alignment horizontal="right" vertical="top"/>
    </xf>
    <xf numFmtId="0" fontId="10" fillId="0" borderId="3" xfId="0" applyFont="1" applyBorder="1" applyAlignment="1">
      <alignment horizontal="center" vertical="center"/>
    </xf>
    <xf numFmtId="166" fontId="4" fillId="0" borderId="0" xfId="0" applyNumberFormat="1" applyFont="1" applyAlignment="1">
      <alignment horizontal="left" vertical="top"/>
    </xf>
    <xf numFmtId="164" fontId="12" fillId="0" borderId="0" xfId="1" applyNumberFormat="1" applyFont="1" applyAlignment="1">
      <alignment vertical="top"/>
    </xf>
    <xf numFmtId="166" fontId="4" fillId="0" borderId="4" xfId="1" applyNumberFormat="1" applyFont="1" applyBorder="1" applyAlignment="1">
      <alignment horizontal="right" vertical="top"/>
    </xf>
    <xf numFmtId="164" fontId="4" fillId="0" borderId="4" xfId="1" applyNumberFormat="1" applyFont="1" applyBorder="1" applyAlignment="1">
      <alignment horizontal="right" vertical="top"/>
    </xf>
    <xf numFmtId="166" fontId="3" fillId="0" borderId="0" xfId="1" applyNumberFormat="1" applyFont="1" applyAlignment="1">
      <alignment horizontal="left" vertical="top"/>
    </xf>
    <xf numFmtId="166" fontId="4" fillId="0" borderId="0" xfId="1" applyNumberFormat="1" applyFont="1" applyAlignment="1">
      <alignment horizontal="left" vertical="top"/>
    </xf>
    <xf numFmtId="165" fontId="6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 vertical="center" shrinkToFit="1"/>
    </xf>
    <xf numFmtId="166" fontId="3" fillId="0" borderId="0" xfId="1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Alignment="1">
      <alignment horizontal="right" vertical="center" shrinkToFit="1"/>
    </xf>
    <xf numFmtId="166" fontId="4" fillId="0" borderId="0" xfId="0" applyNumberFormat="1" applyFont="1" applyAlignment="1">
      <alignment horizontal="left" vertical="center"/>
    </xf>
    <xf numFmtId="166" fontId="8" fillId="0" borderId="0" xfId="0" applyNumberFormat="1" applyFont="1" applyAlignment="1">
      <alignment horizontal="left" vertical="center"/>
    </xf>
    <xf numFmtId="0" fontId="3" fillId="3" borderId="1" xfId="0" applyFont="1" applyFill="1" applyBorder="1" applyAlignment="1">
      <alignment horizontal="left" vertical="top"/>
    </xf>
    <xf numFmtId="0" fontId="8" fillId="0" borderId="0" xfId="0" applyFont="1" applyAlignment="1">
      <alignment horizontal="left" wrapText="1"/>
    </xf>
    <xf numFmtId="0" fontId="8" fillId="0" borderId="0" xfId="0" applyFont="1"/>
    <xf numFmtId="0" fontId="3" fillId="3" borderId="1" xfId="0" applyFont="1" applyFill="1" applyBorder="1" applyAlignment="1">
      <alignment horizontal="center" vertical="center" wrapText="1"/>
    </xf>
    <xf numFmtId="164" fontId="6" fillId="0" borderId="0" xfId="1" applyNumberFormat="1" applyFont="1" applyFill="1" applyAlignment="1">
      <alignment horizontal="right" vertical="top" indent="2" shrinkToFit="1"/>
    </xf>
    <xf numFmtId="164" fontId="9" fillId="0" borderId="0" xfId="1" applyNumberFormat="1" applyFont="1" applyFill="1" applyAlignment="1">
      <alignment horizontal="right" vertical="top" indent="2" shrinkToFit="1"/>
    </xf>
    <xf numFmtId="164" fontId="14" fillId="0" borderId="0" xfId="1" applyNumberFormat="1" applyFont="1" applyFill="1" applyAlignment="1">
      <alignment horizontal="right" vertical="top" indent="2" shrinkToFit="1"/>
    </xf>
    <xf numFmtId="164" fontId="6" fillId="0" borderId="0" xfId="1" applyNumberFormat="1" applyFont="1" applyFill="1" applyAlignment="1">
      <alignment horizontal="right" vertical="top" indent="1" shrinkToFi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164" fontId="4" fillId="0" borderId="0" xfId="1" applyNumberFormat="1" applyFont="1" applyAlignment="1">
      <alignment horizontal="center" vertical="top"/>
    </xf>
    <xf numFmtId="164" fontId="3" fillId="0" borderId="0" xfId="1" applyNumberFormat="1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97526</xdr:colOff>
      <xdr:row>0</xdr:row>
      <xdr:rowOff>85512</xdr:rowOff>
    </xdr:from>
    <xdr:to>
      <xdr:col>2</xdr:col>
      <xdr:colOff>4473787</xdr:colOff>
      <xdr:row>4</xdr:row>
      <xdr:rowOff>1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13D4E09D-AC9C-4A66-8066-C193BB8482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147" t="21357" r="20430" b="67487"/>
        <a:stretch/>
      </xdr:blipFill>
      <xdr:spPr bwMode="auto">
        <a:xfrm>
          <a:off x="372693" y="85512"/>
          <a:ext cx="5191177" cy="98340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sé Luis Mañón Javier" id="{BD7C69E8-EFFA-437F-8E31-8363E1C9536D}" userId="S::j.manon@mitur.gob.do::30502a23-823d-4d10-ad7d-3c403dedade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8" dT="2021-08-26T20:04:45.72" personId="{BD7C69E8-EFFA-437F-8E31-8363E1C9536D}" id="{21E49DFB-EA10-467D-9825-0597F2EA7E44}">
    <text>Personal Contratado y de periodo probatorio</text>
  </threadedComment>
  <threadedComment ref="G18" dT="2021-08-26T20:04:45.72" personId="{BD7C69E8-EFFA-437F-8E31-8363E1C9536D}" id="{92430E48-275A-402E-BC45-54741CCD6A95}">
    <text>Personal Contratado y de periodo probatorio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321"/>
  <sheetViews>
    <sheetView showGridLines="0" tabSelected="1" view="pageBreakPreview" zoomScale="90" zoomScaleNormal="80" zoomScaleSheetLayoutView="90" workbookViewId="0">
      <pane xSplit="3" ySplit="10" topLeftCell="D306" activePane="bottomRight" state="frozen"/>
      <selection pane="topRight" activeCell="D1" sqref="D1"/>
      <selection pane="bottomLeft" activeCell="A11" sqref="A11"/>
      <selection pane="bottomRight" activeCell="I319" sqref="I319:K320"/>
    </sheetView>
  </sheetViews>
  <sheetFormatPr baseColWidth="10" defaultColWidth="6.42578125" defaultRowHeight="17.25" x14ac:dyDescent="0.25"/>
  <cols>
    <col min="1" max="1" width="4" style="1" customWidth="1"/>
    <col min="2" max="2" width="12" style="1" customWidth="1"/>
    <col min="3" max="3" width="69.85546875" style="1" customWidth="1"/>
    <col min="4" max="4" width="22" style="1" customWidth="1"/>
    <col min="5" max="5" width="19.28515625" style="1" customWidth="1"/>
    <col min="6" max="6" width="21.85546875" style="1" customWidth="1"/>
    <col min="7" max="7" width="0.42578125" style="2" customWidth="1"/>
    <col min="8" max="8" width="16.5703125" style="27" customWidth="1"/>
    <col min="9" max="9" width="18.28515625" style="27" bestFit="1" customWidth="1"/>
    <col min="10" max="11" width="17.7109375" style="3" bestFit="1" customWidth="1"/>
    <col min="12" max="12" width="18.42578125" style="3" customWidth="1"/>
    <col min="13" max="13" width="17.7109375" style="3" bestFit="1" customWidth="1"/>
    <col min="14" max="14" width="18" style="3" customWidth="1"/>
    <col min="15" max="15" width="15.85546875" style="3" customWidth="1"/>
    <col min="16" max="18" width="17.5703125" style="3" customWidth="1"/>
    <col min="19" max="19" width="17.42578125" style="3" customWidth="1"/>
    <col min="20" max="20" width="21" style="3" bestFit="1" customWidth="1"/>
    <col min="21" max="21" width="9" style="1" bestFit="1" customWidth="1"/>
    <col min="22" max="22" width="15.42578125" style="1" bestFit="1" customWidth="1"/>
    <col min="23" max="23" width="6.42578125" style="1"/>
    <col min="24" max="24" width="27.85546875" style="1" customWidth="1"/>
    <col min="25" max="16384" width="6.42578125" style="1"/>
  </cols>
  <sheetData>
    <row r="2" spans="2:22" ht="22.5" x14ac:dyDescent="0.25">
      <c r="B2" s="71" t="s">
        <v>503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2" ht="22.5" x14ac:dyDescent="0.25">
      <c r="B3" s="71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2:22" ht="22.5" x14ac:dyDescent="0.25">
      <c r="B4" s="71" t="s">
        <v>518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2:22" ht="22.5" x14ac:dyDescent="0.25">
      <c r="B5" s="71" t="s">
        <v>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2:22" ht="18" hidden="1" thickBot="1" x14ac:dyDescent="0.3"/>
    <row r="7" spans="2:22" ht="18" hidden="1" thickBot="1" x14ac:dyDescent="0.3"/>
    <row r="8" spans="2:22" ht="18" hidden="1" thickBot="1" x14ac:dyDescent="0.3">
      <c r="B8" s="4">
        <v>1993468206</v>
      </c>
      <c r="C8" s="4" t="e">
        <f>+B8-G10</f>
        <v>#REF!</v>
      </c>
      <c r="G8" s="5" t="s">
        <v>2</v>
      </c>
    </row>
    <row r="9" spans="2:22" s="52" customFormat="1" ht="30.6" customHeight="1" x14ac:dyDescent="0.25">
      <c r="B9" s="62" t="s">
        <v>3</v>
      </c>
      <c r="C9" s="55" t="s">
        <v>4</v>
      </c>
      <c r="D9" s="65" t="s">
        <v>522</v>
      </c>
      <c r="E9" s="65" t="s">
        <v>523</v>
      </c>
      <c r="F9" s="65" t="s">
        <v>524</v>
      </c>
      <c r="G9" s="6" t="s">
        <v>5</v>
      </c>
      <c r="H9" s="56" t="s">
        <v>6</v>
      </c>
      <c r="I9" s="57" t="s">
        <v>7</v>
      </c>
      <c r="J9" s="58" t="s">
        <v>8</v>
      </c>
      <c r="K9" s="58" t="s">
        <v>9</v>
      </c>
      <c r="L9" s="58" t="s">
        <v>10</v>
      </c>
      <c r="M9" s="58" t="s">
        <v>11</v>
      </c>
      <c r="N9" s="58" t="s">
        <v>12</v>
      </c>
      <c r="O9" s="58" t="s">
        <v>13</v>
      </c>
      <c r="P9" s="58" t="s">
        <v>14</v>
      </c>
      <c r="Q9" s="58" t="s">
        <v>15</v>
      </c>
      <c r="R9" s="58" t="s">
        <v>16</v>
      </c>
      <c r="S9" s="58" t="s">
        <v>17</v>
      </c>
      <c r="T9" s="58" t="s">
        <v>516</v>
      </c>
    </row>
    <row r="10" spans="2:22" s="54" customFormat="1" ht="24.75" customHeight="1" x14ac:dyDescent="0.25">
      <c r="B10" s="53">
        <v>2</v>
      </c>
      <c r="C10" s="49" t="s">
        <v>18</v>
      </c>
      <c r="D10" s="66">
        <f t="shared" ref="D10:S10" si="0">+D11+D45+D130+D211+D280</f>
        <v>1993468206</v>
      </c>
      <c r="E10" s="66">
        <f t="shared" si="0"/>
        <v>0</v>
      </c>
      <c r="F10" s="66">
        <f t="shared" si="0"/>
        <v>1993468206</v>
      </c>
      <c r="G10" s="50" t="e">
        <f t="shared" si="0"/>
        <v>#REF!</v>
      </c>
      <c r="H10" s="33">
        <f t="shared" si="0"/>
        <v>7818019.0899999999</v>
      </c>
      <c r="I10" s="33">
        <f t="shared" si="0"/>
        <v>69768547.859999999</v>
      </c>
      <c r="J10" s="33">
        <f t="shared" si="0"/>
        <v>26466810.780000001</v>
      </c>
      <c r="K10" s="33">
        <f t="shared" si="0"/>
        <v>38138731.99000001</v>
      </c>
      <c r="L10" s="33">
        <f t="shared" si="0"/>
        <v>0</v>
      </c>
      <c r="M10" s="33">
        <f t="shared" si="0"/>
        <v>0</v>
      </c>
      <c r="N10" s="33">
        <f t="shared" si="0"/>
        <v>0</v>
      </c>
      <c r="O10" s="33">
        <f t="shared" si="0"/>
        <v>0</v>
      </c>
      <c r="P10" s="33">
        <f t="shared" si="0"/>
        <v>0</v>
      </c>
      <c r="Q10" s="33">
        <f t="shared" si="0"/>
        <v>0</v>
      </c>
      <c r="R10" s="33">
        <f t="shared" si="0"/>
        <v>0</v>
      </c>
      <c r="S10" s="33">
        <f t="shared" si="0"/>
        <v>0</v>
      </c>
      <c r="T10" s="51">
        <f t="shared" ref="T10:T33" si="1">+SUM(H10:S10)</f>
        <v>142192109.72000003</v>
      </c>
      <c r="V10" s="61">
        <f>+T10-1703824314.74</f>
        <v>-1561632205.02</v>
      </c>
    </row>
    <row r="11" spans="2:22" s="52" customFormat="1" ht="30" customHeight="1" x14ac:dyDescent="0.25">
      <c r="B11" s="48">
        <v>2.1</v>
      </c>
      <c r="C11" s="49" t="s">
        <v>19</v>
      </c>
      <c r="D11" s="66">
        <f>D12+D27+D35+D38</f>
        <v>292650000</v>
      </c>
      <c r="E11" s="66">
        <f>+E12+E27+E35+E38</f>
        <v>0</v>
      </c>
      <c r="F11" s="66">
        <f>F12+F27+F35+F38</f>
        <v>292650000</v>
      </c>
      <c r="G11" s="50">
        <f t="shared" ref="G11:P11" si="2">G12+G27+G35+G38</f>
        <v>292650000</v>
      </c>
      <c r="H11" s="33">
        <f t="shared" si="2"/>
        <v>6815478.1399999997</v>
      </c>
      <c r="I11" s="33">
        <f t="shared" si="2"/>
        <v>31692276.770000003</v>
      </c>
      <c r="J11" s="33">
        <f t="shared" si="2"/>
        <v>19940759.59</v>
      </c>
      <c r="K11" s="33">
        <f t="shared" si="2"/>
        <v>19552394.270000003</v>
      </c>
      <c r="L11" s="33">
        <f t="shared" ref="L11" si="3">L12+L27+L35+L38</f>
        <v>0</v>
      </c>
      <c r="M11" s="33">
        <f t="shared" si="2"/>
        <v>0</v>
      </c>
      <c r="N11" s="33">
        <f t="shared" ref="N11:O11" si="4">N12+N27+N35+N38</f>
        <v>0</v>
      </c>
      <c r="O11" s="33">
        <f t="shared" si="4"/>
        <v>0</v>
      </c>
      <c r="P11" s="33">
        <f t="shared" si="2"/>
        <v>0</v>
      </c>
      <c r="Q11" s="33">
        <f t="shared" ref="Q11" si="5">Q12+Q27+Q35+Q38</f>
        <v>0</v>
      </c>
      <c r="R11" s="33">
        <f t="shared" ref="R11:S11" si="6">R12+R27+R35+R38</f>
        <v>0</v>
      </c>
      <c r="S11" s="33">
        <f t="shared" si="6"/>
        <v>0</v>
      </c>
      <c r="T11" s="51">
        <f t="shared" si="1"/>
        <v>78000908.770000011</v>
      </c>
    </row>
    <row r="12" spans="2:22" hidden="1" x14ac:dyDescent="0.25">
      <c r="B12" s="7" t="s">
        <v>20</v>
      </c>
      <c r="C12" s="7" t="s">
        <v>21</v>
      </c>
      <c r="D12" s="66">
        <f>+D13+D20+D15+D22+D24</f>
        <v>258500000</v>
      </c>
      <c r="E12" s="66">
        <f>+E13+E20+E15+E22+E24</f>
        <v>-400000</v>
      </c>
      <c r="F12" s="66">
        <f>+F13+F20+F15+F22+F24</f>
        <v>258100000</v>
      </c>
      <c r="G12" s="11">
        <f t="shared" ref="G12:P12" si="7">+G13+G15+G22+G24</f>
        <v>258500000</v>
      </c>
      <c r="H12" s="34">
        <f t="shared" si="7"/>
        <v>5859300</v>
      </c>
      <c r="I12" s="34">
        <f t="shared" si="7"/>
        <v>30721633.340000004</v>
      </c>
      <c r="J12" s="34">
        <f t="shared" si="7"/>
        <v>18811787.079999998</v>
      </c>
      <c r="K12" s="34">
        <f t="shared" si="7"/>
        <v>18550466.670000002</v>
      </c>
      <c r="L12" s="34">
        <f t="shared" ref="L12" si="8">+L13+L15+L22+L24</f>
        <v>0</v>
      </c>
      <c r="M12" s="34">
        <f t="shared" si="7"/>
        <v>0</v>
      </c>
      <c r="N12" s="34">
        <f t="shared" ref="N12:O12" si="9">+N13+N15+N22+N24</f>
        <v>0</v>
      </c>
      <c r="O12" s="34">
        <f t="shared" si="9"/>
        <v>0</v>
      </c>
      <c r="P12" s="34">
        <f t="shared" si="7"/>
        <v>0</v>
      </c>
      <c r="Q12" s="34">
        <f t="shared" ref="Q12" si="10">+Q13+Q15+Q22+Q24</f>
        <v>0</v>
      </c>
      <c r="R12" s="34">
        <f t="shared" ref="R12:S12" si="11">+R13+R15+R22+R24</f>
        <v>0</v>
      </c>
      <c r="S12" s="34">
        <f t="shared" si="11"/>
        <v>0</v>
      </c>
      <c r="T12" s="46">
        <f t="shared" si="1"/>
        <v>73943187.090000004</v>
      </c>
    </row>
    <row r="13" spans="2:22" hidden="1" x14ac:dyDescent="0.25">
      <c r="B13" s="7" t="s">
        <v>22</v>
      </c>
      <c r="C13" s="7" t="s">
        <v>23</v>
      </c>
      <c r="D13" s="66">
        <f>+D14</f>
        <v>55000000</v>
      </c>
      <c r="E13" s="66">
        <f>+E14</f>
        <v>-1980000</v>
      </c>
      <c r="F13" s="66">
        <f>+F14</f>
        <v>53020000</v>
      </c>
      <c r="G13" s="11">
        <f t="shared" ref="G13:S13" si="12">+G14</f>
        <v>53020000</v>
      </c>
      <c r="H13" s="34">
        <f t="shared" si="12"/>
        <v>3463300</v>
      </c>
      <c r="I13" s="34">
        <f t="shared" si="12"/>
        <v>3543966.67</v>
      </c>
      <c r="J13" s="34">
        <f t="shared" si="12"/>
        <v>3746300</v>
      </c>
      <c r="K13" s="34">
        <f t="shared" si="12"/>
        <v>3680466.67</v>
      </c>
      <c r="L13" s="34">
        <f t="shared" si="12"/>
        <v>0</v>
      </c>
      <c r="M13" s="34">
        <f t="shared" si="12"/>
        <v>0</v>
      </c>
      <c r="N13" s="34">
        <f t="shared" si="12"/>
        <v>0</v>
      </c>
      <c r="O13" s="34">
        <f t="shared" si="12"/>
        <v>0</v>
      </c>
      <c r="P13" s="34">
        <f t="shared" si="12"/>
        <v>0</v>
      </c>
      <c r="Q13" s="34">
        <f t="shared" si="12"/>
        <v>0</v>
      </c>
      <c r="R13" s="34">
        <f t="shared" si="12"/>
        <v>0</v>
      </c>
      <c r="S13" s="34">
        <f t="shared" si="12"/>
        <v>0</v>
      </c>
      <c r="T13" s="46">
        <f t="shared" si="1"/>
        <v>14434033.34</v>
      </c>
    </row>
    <row r="14" spans="2:22" ht="20.25" customHeight="1" x14ac:dyDescent="0.25">
      <c r="B14" s="12" t="s">
        <v>24</v>
      </c>
      <c r="C14" s="12" t="s">
        <v>25</v>
      </c>
      <c r="D14" s="67">
        <v>55000000</v>
      </c>
      <c r="E14" s="67">
        <v>-1980000</v>
      </c>
      <c r="F14" s="67">
        <f>+D14+E14</f>
        <v>53020000</v>
      </c>
      <c r="G14" s="13">
        <v>53020000</v>
      </c>
      <c r="H14" s="35">
        <v>3463300</v>
      </c>
      <c r="I14" s="35">
        <v>3543966.67</v>
      </c>
      <c r="J14" s="35">
        <v>3746300</v>
      </c>
      <c r="K14" s="35">
        <v>3680466.67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47">
        <f t="shared" si="1"/>
        <v>14434033.34</v>
      </c>
    </row>
    <row r="15" spans="2:22" ht="20.25" hidden="1" customHeight="1" x14ac:dyDescent="0.25">
      <c r="B15" s="7" t="s">
        <v>26</v>
      </c>
      <c r="C15" s="7" t="s">
        <v>27</v>
      </c>
      <c r="D15" s="66">
        <f>SUM(D16:D19)</f>
        <v>190000000</v>
      </c>
      <c r="E15" s="66">
        <f>SUM(E16:E19)</f>
        <v>1580000</v>
      </c>
      <c r="F15" s="66">
        <f>SUM(F16:F19)</f>
        <v>191580000</v>
      </c>
      <c r="G15" s="11">
        <f>SUM(G16:G21)</f>
        <v>193480000</v>
      </c>
      <c r="H15" s="36">
        <f t="shared" ref="H15:P15" si="13">SUM(H16:H21)</f>
        <v>2396000</v>
      </c>
      <c r="I15" s="36">
        <f t="shared" si="13"/>
        <v>27177666.670000002</v>
      </c>
      <c r="J15" s="36">
        <f t="shared" si="13"/>
        <v>14981500</v>
      </c>
      <c r="K15" s="36">
        <f t="shared" si="13"/>
        <v>14870000</v>
      </c>
      <c r="L15" s="36">
        <f t="shared" ref="L15" si="14">SUM(L16:L21)</f>
        <v>0</v>
      </c>
      <c r="M15" s="36">
        <f t="shared" si="13"/>
        <v>0</v>
      </c>
      <c r="N15" s="36">
        <f t="shared" ref="N15:O15" si="15">SUM(N16:N21)</f>
        <v>0</v>
      </c>
      <c r="O15" s="36">
        <f t="shared" si="15"/>
        <v>0</v>
      </c>
      <c r="P15" s="36">
        <f t="shared" si="13"/>
        <v>0</v>
      </c>
      <c r="Q15" s="36">
        <f t="shared" ref="Q15" si="16">SUM(Q16:Q21)</f>
        <v>0</v>
      </c>
      <c r="R15" s="36">
        <f t="shared" ref="R15:S15" si="17">SUM(R16:R21)</f>
        <v>0</v>
      </c>
      <c r="S15" s="36">
        <f t="shared" si="17"/>
        <v>0</v>
      </c>
      <c r="T15" s="47">
        <f t="shared" si="1"/>
        <v>59425166.670000002</v>
      </c>
    </row>
    <row r="16" spans="2:22" ht="20.25" customHeight="1" x14ac:dyDescent="0.25">
      <c r="B16" s="12" t="s">
        <v>28</v>
      </c>
      <c r="C16" s="12" t="s">
        <v>29</v>
      </c>
      <c r="D16" s="67">
        <v>0</v>
      </c>
      <c r="E16" s="67">
        <v>1980000</v>
      </c>
      <c r="F16" s="67">
        <f>+D16+E16</f>
        <v>1980000</v>
      </c>
      <c r="G16" s="13">
        <v>1980000</v>
      </c>
      <c r="H16" s="35">
        <v>165000</v>
      </c>
      <c r="I16" s="35">
        <v>165000</v>
      </c>
      <c r="J16" s="35">
        <v>55000</v>
      </c>
      <c r="K16" s="35">
        <v>55000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47">
        <f t="shared" si="1"/>
        <v>440000</v>
      </c>
    </row>
    <row r="17" spans="2:20" ht="20.25" customHeight="1" x14ac:dyDescent="0.25">
      <c r="B17" s="12" t="s">
        <v>30</v>
      </c>
      <c r="C17" s="12" t="s">
        <v>31</v>
      </c>
      <c r="D17" s="67">
        <v>168000000</v>
      </c>
      <c r="E17" s="67">
        <v>-400000</v>
      </c>
      <c r="F17" s="67">
        <f t="shared" ref="F17:F44" si="18">+D17+E17</f>
        <v>167600000</v>
      </c>
      <c r="G17" s="13">
        <v>168000000</v>
      </c>
      <c r="H17" s="35">
        <v>0</v>
      </c>
      <c r="I17" s="35">
        <v>24790000</v>
      </c>
      <c r="J17" s="35">
        <v>12619500</v>
      </c>
      <c r="K17" s="35">
        <v>12508000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47">
        <f t="shared" si="1"/>
        <v>49917500</v>
      </c>
    </row>
    <row r="18" spans="2:20" ht="20.25" customHeight="1" x14ac:dyDescent="0.25">
      <c r="B18" s="12" t="s">
        <v>32</v>
      </c>
      <c r="C18" s="12" t="s">
        <v>33</v>
      </c>
      <c r="D18" s="67">
        <v>15000000</v>
      </c>
      <c r="E18" s="67">
        <v>0</v>
      </c>
      <c r="F18" s="67">
        <f t="shared" si="18"/>
        <v>15000000</v>
      </c>
      <c r="G18" s="13">
        <v>15000000</v>
      </c>
      <c r="H18" s="35">
        <v>2231000</v>
      </c>
      <c r="I18" s="35">
        <v>2222666.67</v>
      </c>
      <c r="J18" s="35">
        <v>2307000</v>
      </c>
      <c r="K18" s="35">
        <v>2307000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47">
        <f t="shared" si="1"/>
        <v>9067666.6699999999</v>
      </c>
    </row>
    <row r="19" spans="2:20" ht="20.25" customHeight="1" x14ac:dyDescent="0.25">
      <c r="B19" s="12" t="s">
        <v>34</v>
      </c>
      <c r="C19" s="12" t="s">
        <v>35</v>
      </c>
      <c r="D19" s="67">
        <v>7000000</v>
      </c>
      <c r="E19" s="67">
        <v>0</v>
      </c>
      <c r="F19" s="67">
        <f t="shared" si="18"/>
        <v>7000000</v>
      </c>
      <c r="G19" s="13">
        <v>7000000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47">
        <f t="shared" si="1"/>
        <v>0</v>
      </c>
    </row>
    <row r="20" spans="2:20" ht="20.25" hidden="1" customHeight="1" x14ac:dyDescent="0.25">
      <c r="B20" s="7" t="s">
        <v>525</v>
      </c>
      <c r="C20" s="7" t="s">
        <v>37</v>
      </c>
      <c r="D20" s="66">
        <f>+D21</f>
        <v>1500000</v>
      </c>
      <c r="E20" s="66">
        <f>+E21</f>
        <v>0</v>
      </c>
      <c r="F20" s="66">
        <f>+D20+E20</f>
        <v>1500000</v>
      </c>
      <c r="G20" s="13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47"/>
    </row>
    <row r="21" spans="2:20" ht="20.25" customHeight="1" x14ac:dyDescent="0.25">
      <c r="B21" s="12" t="s">
        <v>36</v>
      </c>
      <c r="C21" s="12" t="s">
        <v>37</v>
      </c>
      <c r="D21" s="67">
        <v>1500000</v>
      </c>
      <c r="E21" s="67">
        <v>0</v>
      </c>
      <c r="F21" s="67">
        <f t="shared" si="18"/>
        <v>1500000</v>
      </c>
      <c r="G21" s="13">
        <v>1500000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47">
        <f t="shared" si="1"/>
        <v>0</v>
      </c>
    </row>
    <row r="22" spans="2:20" ht="20.25" hidden="1" customHeight="1" x14ac:dyDescent="0.25">
      <c r="B22" s="7" t="s">
        <v>38</v>
      </c>
      <c r="C22" s="7" t="s">
        <v>39</v>
      </c>
      <c r="D22" s="66">
        <f t="shared" ref="D22" si="19">+D23</f>
        <v>7000000</v>
      </c>
      <c r="E22" s="66">
        <f>+E23</f>
        <v>0</v>
      </c>
      <c r="F22" s="66">
        <f t="shared" si="18"/>
        <v>7000000</v>
      </c>
      <c r="G22" s="11">
        <f t="shared" ref="G22:S22" si="20">+G23</f>
        <v>7000000</v>
      </c>
      <c r="H22" s="36">
        <f t="shared" si="20"/>
        <v>0</v>
      </c>
      <c r="I22" s="36">
        <f t="shared" si="20"/>
        <v>0</v>
      </c>
      <c r="J22" s="36">
        <f t="shared" si="20"/>
        <v>0</v>
      </c>
      <c r="K22" s="36">
        <f t="shared" si="20"/>
        <v>0</v>
      </c>
      <c r="L22" s="36">
        <f t="shared" si="20"/>
        <v>0</v>
      </c>
      <c r="M22" s="36">
        <f t="shared" si="20"/>
        <v>0</v>
      </c>
      <c r="N22" s="36">
        <f t="shared" si="20"/>
        <v>0</v>
      </c>
      <c r="O22" s="36">
        <f t="shared" si="20"/>
        <v>0</v>
      </c>
      <c r="P22" s="36">
        <f t="shared" si="20"/>
        <v>0</v>
      </c>
      <c r="Q22" s="36">
        <f t="shared" si="20"/>
        <v>0</v>
      </c>
      <c r="R22" s="36">
        <f t="shared" si="20"/>
        <v>0</v>
      </c>
      <c r="S22" s="36">
        <f t="shared" si="20"/>
        <v>0</v>
      </c>
      <c r="T22" s="47">
        <f t="shared" si="1"/>
        <v>0</v>
      </c>
    </row>
    <row r="23" spans="2:20" ht="20.25" customHeight="1" x14ac:dyDescent="0.25">
      <c r="B23" s="12" t="s">
        <v>40</v>
      </c>
      <c r="C23" s="12" t="s">
        <v>41</v>
      </c>
      <c r="D23" s="67">
        <v>7000000</v>
      </c>
      <c r="E23" s="67">
        <v>0</v>
      </c>
      <c r="F23" s="67">
        <f t="shared" si="18"/>
        <v>7000000</v>
      </c>
      <c r="G23" s="13">
        <v>7000000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47">
        <f t="shared" si="1"/>
        <v>0</v>
      </c>
    </row>
    <row r="24" spans="2:20" ht="20.25" hidden="1" customHeight="1" x14ac:dyDescent="0.25">
      <c r="B24" s="7" t="s">
        <v>42</v>
      </c>
      <c r="C24" s="7" t="s">
        <v>43</v>
      </c>
      <c r="D24" s="66">
        <f>SUM(D25:D26)</f>
        <v>5000000</v>
      </c>
      <c r="E24" s="66">
        <f>E25+E26</f>
        <v>0</v>
      </c>
      <c r="F24" s="66">
        <f>F25+F26</f>
        <v>5000000</v>
      </c>
      <c r="G24" s="11">
        <f t="shared" ref="G24:P24" si="21">SUM(G25:G26)</f>
        <v>5000000</v>
      </c>
      <c r="H24" s="36">
        <f t="shared" si="21"/>
        <v>0</v>
      </c>
      <c r="I24" s="36">
        <f t="shared" si="21"/>
        <v>0</v>
      </c>
      <c r="J24" s="36">
        <f t="shared" si="21"/>
        <v>83987.08</v>
      </c>
      <c r="K24" s="36">
        <f t="shared" si="21"/>
        <v>0</v>
      </c>
      <c r="L24" s="36">
        <f t="shared" ref="L24" si="22">SUM(L25:L26)</f>
        <v>0</v>
      </c>
      <c r="M24" s="36">
        <f t="shared" si="21"/>
        <v>0</v>
      </c>
      <c r="N24" s="36">
        <f t="shared" ref="N24:O24" si="23">SUM(N25:N26)</f>
        <v>0</v>
      </c>
      <c r="O24" s="36">
        <f t="shared" si="23"/>
        <v>0</v>
      </c>
      <c r="P24" s="36">
        <f t="shared" si="21"/>
        <v>0</v>
      </c>
      <c r="Q24" s="36">
        <f t="shared" ref="Q24" si="24">SUM(Q25:Q26)</f>
        <v>0</v>
      </c>
      <c r="R24" s="36">
        <f t="shared" ref="R24:S24" si="25">SUM(R25:R26)</f>
        <v>0</v>
      </c>
      <c r="S24" s="36">
        <f t="shared" si="25"/>
        <v>0</v>
      </c>
      <c r="T24" s="47">
        <f t="shared" si="1"/>
        <v>83987.08</v>
      </c>
    </row>
    <row r="25" spans="2:20" ht="20.25" customHeight="1" x14ac:dyDescent="0.25">
      <c r="B25" s="12" t="s">
        <v>44</v>
      </c>
      <c r="C25" s="12" t="s">
        <v>45</v>
      </c>
      <c r="D25" s="67">
        <v>3500000</v>
      </c>
      <c r="E25" s="67">
        <v>0</v>
      </c>
      <c r="F25" s="67">
        <f>+D25+E25</f>
        <v>3500000</v>
      </c>
      <c r="G25" s="13">
        <v>3500000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47">
        <f t="shared" si="1"/>
        <v>0</v>
      </c>
    </row>
    <row r="26" spans="2:20" ht="20.25" customHeight="1" x14ac:dyDescent="0.25">
      <c r="B26" s="12" t="s">
        <v>46</v>
      </c>
      <c r="C26" s="12" t="s">
        <v>47</v>
      </c>
      <c r="D26" s="67">
        <v>1500000</v>
      </c>
      <c r="E26" s="67">
        <v>0</v>
      </c>
      <c r="F26" s="67">
        <f>+D26+E26</f>
        <v>1500000</v>
      </c>
      <c r="G26" s="13">
        <v>1500000</v>
      </c>
      <c r="H26" s="35">
        <v>0</v>
      </c>
      <c r="I26" s="35">
        <v>0</v>
      </c>
      <c r="J26" s="35">
        <v>83987.08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47">
        <f t="shared" si="1"/>
        <v>83987.08</v>
      </c>
    </row>
    <row r="27" spans="2:20" ht="20.25" hidden="1" customHeight="1" x14ac:dyDescent="0.25">
      <c r="B27" s="7" t="s">
        <v>48</v>
      </c>
      <c r="C27" s="7" t="s">
        <v>49</v>
      </c>
      <c r="D27" s="66">
        <f>+D28</f>
        <v>16950000</v>
      </c>
      <c r="E27" s="66">
        <f>+E28</f>
        <v>0</v>
      </c>
      <c r="F27" s="66">
        <f>+D27+E27</f>
        <v>16950000</v>
      </c>
      <c r="G27" s="11">
        <f t="shared" ref="G27:S27" si="26">+G28</f>
        <v>16950000</v>
      </c>
      <c r="H27" s="36">
        <f t="shared" si="26"/>
        <v>70000</v>
      </c>
      <c r="I27" s="36">
        <f t="shared" si="26"/>
        <v>70000</v>
      </c>
      <c r="J27" s="36">
        <f t="shared" si="26"/>
        <v>201315.07</v>
      </c>
      <c r="K27" s="36">
        <f t="shared" si="26"/>
        <v>84368.94</v>
      </c>
      <c r="L27" s="36">
        <f t="shared" si="26"/>
        <v>0</v>
      </c>
      <c r="M27" s="36">
        <f t="shared" si="26"/>
        <v>0</v>
      </c>
      <c r="N27" s="36">
        <f t="shared" si="26"/>
        <v>0</v>
      </c>
      <c r="O27" s="36">
        <f t="shared" si="26"/>
        <v>0</v>
      </c>
      <c r="P27" s="36">
        <f t="shared" si="26"/>
        <v>0</v>
      </c>
      <c r="Q27" s="36">
        <f t="shared" si="26"/>
        <v>0</v>
      </c>
      <c r="R27" s="36">
        <f t="shared" si="26"/>
        <v>0</v>
      </c>
      <c r="S27" s="36">
        <f t="shared" si="26"/>
        <v>0</v>
      </c>
      <c r="T27" s="47">
        <f t="shared" si="1"/>
        <v>425684.01</v>
      </c>
    </row>
    <row r="28" spans="2:20" ht="20.25" hidden="1" customHeight="1" x14ac:dyDescent="0.25">
      <c r="B28" s="7" t="s">
        <v>50</v>
      </c>
      <c r="C28" s="7" t="s">
        <v>51</v>
      </c>
      <c r="D28" s="66">
        <f>SUM(D29:D34)</f>
        <v>16950000</v>
      </c>
      <c r="E28" s="66">
        <f>SUM(E29:E34)</f>
        <v>0</v>
      </c>
      <c r="F28" s="66">
        <f>+D28+E28</f>
        <v>16950000</v>
      </c>
      <c r="G28" s="11">
        <f t="shared" ref="G28:P28" si="27">SUM(G29:G34)</f>
        <v>16950000</v>
      </c>
      <c r="H28" s="36">
        <f t="shared" si="27"/>
        <v>70000</v>
      </c>
      <c r="I28" s="36">
        <f t="shared" si="27"/>
        <v>70000</v>
      </c>
      <c r="J28" s="36">
        <f t="shared" si="27"/>
        <v>201315.07</v>
      </c>
      <c r="K28" s="36">
        <f t="shared" si="27"/>
        <v>84368.94</v>
      </c>
      <c r="L28" s="36">
        <f t="shared" ref="L28" si="28">SUM(L29:L34)</f>
        <v>0</v>
      </c>
      <c r="M28" s="36">
        <f t="shared" si="27"/>
        <v>0</v>
      </c>
      <c r="N28" s="36">
        <f t="shared" ref="N28:O28" si="29">SUM(N29:N34)</f>
        <v>0</v>
      </c>
      <c r="O28" s="36">
        <f t="shared" si="29"/>
        <v>0</v>
      </c>
      <c r="P28" s="36">
        <f t="shared" si="27"/>
        <v>0</v>
      </c>
      <c r="Q28" s="36">
        <f t="shared" ref="Q28" si="30">SUM(Q29:Q34)</f>
        <v>0</v>
      </c>
      <c r="R28" s="36">
        <f t="shared" ref="R28:S28" si="31">SUM(R29:R34)</f>
        <v>0</v>
      </c>
      <c r="S28" s="36">
        <f t="shared" si="31"/>
        <v>0</v>
      </c>
      <c r="T28" s="47">
        <f t="shared" si="1"/>
        <v>425684.01</v>
      </c>
    </row>
    <row r="29" spans="2:20" ht="20.25" customHeight="1" x14ac:dyDescent="0.25">
      <c r="B29" s="12" t="s">
        <v>52</v>
      </c>
      <c r="C29" s="12" t="s">
        <v>53</v>
      </c>
      <c r="D29" s="67">
        <v>500000</v>
      </c>
      <c r="E29" s="67">
        <v>0</v>
      </c>
      <c r="F29" s="67">
        <f t="shared" si="18"/>
        <v>500000</v>
      </c>
      <c r="G29" s="13">
        <v>500000</v>
      </c>
      <c r="H29" s="35">
        <v>0</v>
      </c>
      <c r="I29" s="35">
        <v>0</v>
      </c>
      <c r="J29" s="35">
        <v>131315.07</v>
      </c>
      <c r="K29" s="35">
        <v>14368.94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47">
        <f t="shared" si="1"/>
        <v>145684.01</v>
      </c>
    </row>
    <row r="30" spans="2:20" ht="20.25" customHeight="1" x14ac:dyDescent="0.25">
      <c r="B30" s="12" t="s">
        <v>54</v>
      </c>
      <c r="C30" s="12" t="s">
        <v>55</v>
      </c>
      <c r="D30" s="67">
        <v>2400000</v>
      </c>
      <c r="E30" s="67">
        <v>0</v>
      </c>
      <c r="F30" s="67">
        <f t="shared" si="18"/>
        <v>2400000</v>
      </c>
      <c r="G30" s="13">
        <v>2400000</v>
      </c>
      <c r="H30" s="35">
        <v>70000</v>
      </c>
      <c r="I30" s="35">
        <v>70000</v>
      </c>
      <c r="J30" s="35">
        <v>70000</v>
      </c>
      <c r="K30" s="35">
        <v>70000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47">
        <f t="shared" si="1"/>
        <v>280000</v>
      </c>
    </row>
    <row r="31" spans="2:20" ht="20.25" customHeight="1" x14ac:dyDescent="0.25">
      <c r="B31" s="12" t="s">
        <v>56</v>
      </c>
      <c r="C31" s="12" t="s">
        <v>57</v>
      </c>
      <c r="D31" s="67">
        <v>7000000</v>
      </c>
      <c r="E31" s="67">
        <v>0</v>
      </c>
      <c r="F31" s="67">
        <f t="shared" si="18"/>
        <v>7000000</v>
      </c>
      <c r="G31" s="13">
        <v>7000000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47">
        <f t="shared" si="1"/>
        <v>0</v>
      </c>
    </row>
    <row r="32" spans="2:20" ht="20.25" customHeight="1" x14ac:dyDescent="0.25">
      <c r="B32" s="12" t="s">
        <v>58</v>
      </c>
      <c r="C32" s="12" t="s">
        <v>59</v>
      </c>
      <c r="D32" s="67">
        <v>50000</v>
      </c>
      <c r="E32" s="67">
        <v>0</v>
      </c>
      <c r="F32" s="67">
        <f t="shared" si="18"/>
        <v>50000</v>
      </c>
      <c r="G32" s="13">
        <v>50000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47">
        <f t="shared" si="1"/>
        <v>0</v>
      </c>
    </row>
    <row r="33" spans="2:22" ht="19.5" customHeight="1" x14ac:dyDescent="0.25">
      <c r="B33" s="12" t="s">
        <v>513</v>
      </c>
      <c r="C33" s="12" t="s">
        <v>514</v>
      </c>
      <c r="D33" s="67">
        <v>0</v>
      </c>
      <c r="E33" s="67">
        <v>0</v>
      </c>
      <c r="F33" s="67">
        <f t="shared" si="18"/>
        <v>0</v>
      </c>
      <c r="G33" s="13"/>
      <c r="H33" s="35"/>
      <c r="I33" s="35"/>
      <c r="J33" s="35"/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47">
        <f t="shared" si="1"/>
        <v>0</v>
      </c>
    </row>
    <row r="34" spans="2:22" ht="20.25" customHeight="1" x14ac:dyDescent="0.25">
      <c r="B34" s="12" t="s">
        <v>60</v>
      </c>
      <c r="C34" s="12" t="s">
        <v>61</v>
      </c>
      <c r="D34" s="67">
        <v>7000000</v>
      </c>
      <c r="E34" s="67">
        <v>0</v>
      </c>
      <c r="F34" s="67">
        <f t="shared" si="18"/>
        <v>7000000</v>
      </c>
      <c r="G34" s="13">
        <v>7000000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47">
        <f t="shared" ref="T34:T65" si="32">+SUM(H34:S34)</f>
        <v>0</v>
      </c>
    </row>
    <row r="35" spans="2:22" ht="20.25" hidden="1" customHeight="1" x14ac:dyDescent="0.25">
      <c r="B35" s="7" t="s">
        <v>62</v>
      </c>
      <c r="C35" s="7" t="s">
        <v>63</v>
      </c>
      <c r="D35" s="66">
        <f t="shared" ref="D35:E36" si="33">+D36</f>
        <v>200000</v>
      </c>
      <c r="E35" s="66">
        <f t="shared" si="33"/>
        <v>400000</v>
      </c>
      <c r="F35" s="66">
        <f t="shared" si="18"/>
        <v>600000</v>
      </c>
      <c r="G35" s="11">
        <f t="shared" ref="G35:S36" si="34">+G36</f>
        <v>200000</v>
      </c>
      <c r="H35" s="36">
        <f t="shared" si="34"/>
        <v>0</v>
      </c>
      <c r="I35" s="36">
        <f t="shared" si="34"/>
        <v>0</v>
      </c>
      <c r="J35" s="36">
        <f t="shared" si="34"/>
        <v>0</v>
      </c>
      <c r="K35" s="36">
        <f t="shared" si="34"/>
        <v>0</v>
      </c>
      <c r="L35" s="36">
        <f t="shared" si="34"/>
        <v>0</v>
      </c>
      <c r="M35" s="36">
        <f t="shared" si="34"/>
        <v>0</v>
      </c>
      <c r="N35" s="36">
        <f t="shared" si="34"/>
        <v>0</v>
      </c>
      <c r="O35" s="36">
        <f t="shared" si="34"/>
        <v>0</v>
      </c>
      <c r="P35" s="36">
        <f t="shared" si="34"/>
        <v>0</v>
      </c>
      <c r="Q35" s="36">
        <f t="shared" si="34"/>
        <v>0</v>
      </c>
      <c r="R35" s="36">
        <f t="shared" si="34"/>
        <v>0</v>
      </c>
      <c r="S35" s="36">
        <f t="shared" si="34"/>
        <v>0</v>
      </c>
      <c r="T35" s="47">
        <f t="shared" si="32"/>
        <v>0</v>
      </c>
    </row>
    <row r="36" spans="2:22" ht="20.25" hidden="1" customHeight="1" x14ac:dyDescent="0.25">
      <c r="B36" s="7" t="s">
        <v>64</v>
      </c>
      <c r="C36" s="7" t="s">
        <v>65</v>
      </c>
      <c r="D36" s="66">
        <f t="shared" si="33"/>
        <v>200000</v>
      </c>
      <c r="E36" s="66">
        <f t="shared" si="33"/>
        <v>400000</v>
      </c>
      <c r="F36" s="66">
        <f t="shared" si="18"/>
        <v>600000</v>
      </c>
      <c r="G36" s="11">
        <f t="shared" si="34"/>
        <v>200000</v>
      </c>
      <c r="H36" s="36">
        <f t="shared" si="34"/>
        <v>0</v>
      </c>
      <c r="I36" s="36">
        <f t="shared" si="34"/>
        <v>0</v>
      </c>
      <c r="J36" s="36">
        <f t="shared" si="34"/>
        <v>0</v>
      </c>
      <c r="K36" s="36">
        <f t="shared" si="34"/>
        <v>0</v>
      </c>
      <c r="L36" s="36">
        <f t="shared" si="34"/>
        <v>0</v>
      </c>
      <c r="M36" s="36">
        <f t="shared" si="34"/>
        <v>0</v>
      </c>
      <c r="N36" s="36">
        <f t="shared" si="34"/>
        <v>0</v>
      </c>
      <c r="O36" s="36">
        <f t="shared" si="34"/>
        <v>0</v>
      </c>
      <c r="P36" s="36">
        <f t="shared" si="34"/>
        <v>0</v>
      </c>
      <c r="Q36" s="36">
        <f t="shared" si="34"/>
        <v>0</v>
      </c>
      <c r="R36" s="36">
        <f t="shared" si="34"/>
        <v>0</v>
      </c>
      <c r="S36" s="36">
        <f t="shared" si="34"/>
        <v>0</v>
      </c>
      <c r="T36" s="47">
        <f t="shared" si="32"/>
        <v>0</v>
      </c>
    </row>
    <row r="37" spans="2:22" ht="19.5" customHeight="1" x14ac:dyDescent="0.25">
      <c r="B37" s="12" t="s">
        <v>66</v>
      </c>
      <c r="C37" s="12" t="s">
        <v>67</v>
      </c>
      <c r="D37" s="67">
        <v>200000</v>
      </c>
      <c r="E37" s="67">
        <v>400000</v>
      </c>
      <c r="F37" s="67">
        <f t="shared" si="18"/>
        <v>600000</v>
      </c>
      <c r="G37" s="13">
        <v>200000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47">
        <f t="shared" si="32"/>
        <v>0</v>
      </c>
    </row>
    <row r="38" spans="2:22" ht="20.25" hidden="1" customHeight="1" x14ac:dyDescent="0.25">
      <c r="B38" s="7" t="s">
        <v>68</v>
      </c>
      <c r="C38" s="7" t="s">
        <v>69</v>
      </c>
      <c r="D38" s="66">
        <f t="shared" ref="D38" si="35">+D39+D41+D43</f>
        <v>17000000</v>
      </c>
      <c r="E38" s="66">
        <f>+E39+E41+E43</f>
        <v>0</v>
      </c>
      <c r="F38" s="66">
        <f>+D38+E38</f>
        <v>17000000</v>
      </c>
      <c r="G38" s="11">
        <f t="shared" ref="G38:P38" si="36">+G39+G41+G43</f>
        <v>17000000</v>
      </c>
      <c r="H38" s="36">
        <f t="shared" si="36"/>
        <v>886178.14</v>
      </c>
      <c r="I38" s="36">
        <f t="shared" si="36"/>
        <v>900643.43</v>
      </c>
      <c r="J38" s="36">
        <f t="shared" si="36"/>
        <v>927657.44000000006</v>
      </c>
      <c r="K38" s="36">
        <f t="shared" si="36"/>
        <v>917558.66</v>
      </c>
      <c r="L38" s="36">
        <f t="shared" ref="L38" si="37">+L39+L41+L43</f>
        <v>0</v>
      </c>
      <c r="M38" s="36">
        <f t="shared" si="36"/>
        <v>0</v>
      </c>
      <c r="N38" s="36">
        <f t="shared" ref="N38:O38" si="38">+N39+N41+N43</f>
        <v>0</v>
      </c>
      <c r="O38" s="36">
        <f t="shared" si="38"/>
        <v>0</v>
      </c>
      <c r="P38" s="36">
        <f t="shared" si="36"/>
        <v>0</v>
      </c>
      <c r="Q38" s="36">
        <f t="shared" ref="Q38" si="39">+Q39+Q41+Q43</f>
        <v>0</v>
      </c>
      <c r="R38" s="36">
        <f t="shared" ref="R38:S38" si="40">+R39+R41+R43</f>
        <v>0</v>
      </c>
      <c r="S38" s="36">
        <f t="shared" si="40"/>
        <v>0</v>
      </c>
      <c r="T38" s="47">
        <f t="shared" si="32"/>
        <v>3632037.6700000004</v>
      </c>
    </row>
    <row r="39" spans="2:22" ht="20.25" hidden="1" customHeight="1" x14ac:dyDescent="0.25">
      <c r="B39" s="7" t="s">
        <v>70</v>
      </c>
      <c r="C39" s="7" t="s">
        <v>71</v>
      </c>
      <c r="D39" s="66">
        <f t="shared" ref="D39" si="41">+D40</f>
        <v>7000000</v>
      </c>
      <c r="E39" s="66">
        <f>+E40</f>
        <v>0</v>
      </c>
      <c r="F39" s="66">
        <f t="shared" si="18"/>
        <v>7000000</v>
      </c>
      <c r="G39" s="11">
        <f t="shared" ref="G39:S39" si="42">+G40</f>
        <v>7000000</v>
      </c>
      <c r="H39" s="36">
        <f t="shared" si="42"/>
        <v>409229.49</v>
      </c>
      <c r="I39" s="36">
        <f t="shared" si="42"/>
        <v>414357.93</v>
      </c>
      <c r="J39" s="36">
        <f t="shared" si="42"/>
        <v>426883.59</v>
      </c>
      <c r="K39" s="36">
        <f t="shared" si="42"/>
        <v>422216.01</v>
      </c>
      <c r="L39" s="36">
        <f t="shared" si="42"/>
        <v>0</v>
      </c>
      <c r="M39" s="36">
        <f t="shared" si="42"/>
        <v>0</v>
      </c>
      <c r="N39" s="36">
        <f t="shared" si="42"/>
        <v>0</v>
      </c>
      <c r="O39" s="36">
        <f t="shared" si="42"/>
        <v>0</v>
      </c>
      <c r="P39" s="36">
        <f t="shared" si="42"/>
        <v>0</v>
      </c>
      <c r="Q39" s="36">
        <f t="shared" si="42"/>
        <v>0</v>
      </c>
      <c r="R39" s="36">
        <f t="shared" si="42"/>
        <v>0</v>
      </c>
      <c r="S39" s="36">
        <f t="shared" si="42"/>
        <v>0</v>
      </c>
      <c r="T39" s="47">
        <f t="shared" si="32"/>
        <v>1672687.02</v>
      </c>
    </row>
    <row r="40" spans="2:22" ht="20.25" customHeight="1" x14ac:dyDescent="0.25">
      <c r="B40" s="12" t="s">
        <v>72</v>
      </c>
      <c r="C40" s="12" t="s">
        <v>71</v>
      </c>
      <c r="D40" s="67">
        <v>7000000</v>
      </c>
      <c r="E40" s="67">
        <v>0</v>
      </c>
      <c r="F40" s="67">
        <f t="shared" si="18"/>
        <v>7000000</v>
      </c>
      <c r="G40" s="13">
        <v>7000000</v>
      </c>
      <c r="H40" s="35">
        <v>409229.49</v>
      </c>
      <c r="I40" s="35">
        <v>414357.93</v>
      </c>
      <c r="J40" s="35">
        <v>426883.59</v>
      </c>
      <c r="K40" s="35">
        <v>422216.01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47">
        <f t="shared" si="32"/>
        <v>1672687.02</v>
      </c>
    </row>
    <row r="41" spans="2:22" ht="20.25" hidden="1" customHeight="1" x14ac:dyDescent="0.25">
      <c r="B41" s="7" t="s">
        <v>73</v>
      </c>
      <c r="C41" s="7" t="s">
        <v>74</v>
      </c>
      <c r="D41" s="66">
        <f t="shared" ref="D41:E41" si="43">+D42</f>
        <v>7000000</v>
      </c>
      <c r="E41" s="66">
        <f t="shared" si="43"/>
        <v>0</v>
      </c>
      <c r="F41" s="66">
        <f t="shared" si="18"/>
        <v>7000000</v>
      </c>
      <c r="G41" s="11">
        <f t="shared" ref="G41:S41" si="44">+G42</f>
        <v>7000000</v>
      </c>
      <c r="H41" s="36">
        <f t="shared" si="44"/>
        <v>416010.3</v>
      </c>
      <c r="I41" s="36">
        <f t="shared" si="44"/>
        <v>421145.96</v>
      </c>
      <c r="J41" s="36">
        <f t="shared" si="44"/>
        <v>433689.3</v>
      </c>
      <c r="K41" s="36">
        <f t="shared" si="44"/>
        <v>429015.13</v>
      </c>
      <c r="L41" s="36">
        <f t="shared" si="44"/>
        <v>0</v>
      </c>
      <c r="M41" s="36">
        <f t="shared" si="44"/>
        <v>0</v>
      </c>
      <c r="N41" s="36">
        <f t="shared" si="44"/>
        <v>0</v>
      </c>
      <c r="O41" s="36">
        <f t="shared" si="44"/>
        <v>0</v>
      </c>
      <c r="P41" s="36">
        <f t="shared" si="44"/>
        <v>0</v>
      </c>
      <c r="Q41" s="36">
        <f t="shared" si="44"/>
        <v>0</v>
      </c>
      <c r="R41" s="36">
        <f t="shared" si="44"/>
        <v>0</v>
      </c>
      <c r="S41" s="36">
        <f t="shared" si="44"/>
        <v>0</v>
      </c>
      <c r="T41" s="47">
        <f t="shared" si="32"/>
        <v>1699860.69</v>
      </c>
    </row>
    <row r="42" spans="2:22" ht="20.25" customHeight="1" x14ac:dyDescent="0.25">
      <c r="B42" s="12" t="s">
        <v>75</v>
      </c>
      <c r="C42" s="12" t="s">
        <v>74</v>
      </c>
      <c r="D42" s="67">
        <v>7000000</v>
      </c>
      <c r="E42" s="67">
        <v>0</v>
      </c>
      <c r="F42" s="67">
        <f t="shared" si="18"/>
        <v>7000000</v>
      </c>
      <c r="G42" s="13">
        <v>7000000</v>
      </c>
      <c r="H42" s="35">
        <v>416010.3</v>
      </c>
      <c r="I42" s="35">
        <v>421145.96</v>
      </c>
      <c r="J42" s="35">
        <v>433689.3</v>
      </c>
      <c r="K42" s="35">
        <v>429015.13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47">
        <f t="shared" si="32"/>
        <v>1699860.69</v>
      </c>
    </row>
    <row r="43" spans="2:22" ht="20.25" hidden="1" customHeight="1" x14ac:dyDescent="0.25">
      <c r="B43" s="7" t="s">
        <v>76</v>
      </c>
      <c r="C43" s="7" t="s">
        <v>77</v>
      </c>
      <c r="D43" s="66">
        <f t="shared" ref="D43:E43" si="45">+D44</f>
        <v>3000000</v>
      </c>
      <c r="E43" s="66">
        <f t="shared" si="45"/>
        <v>0</v>
      </c>
      <c r="F43" s="66">
        <f t="shared" si="18"/>
        <v>3000000</v>
      </c>
      <c r="G43" s="11">
        <f t="shared" ref="G43:S43" si="46">+G44</f>
        <v>3000000</v>
      </c>
      <c r="H43" s="36">
        <f t="shared" si="46"/>
        <v>60938.35</v>
      </c>
      <c r="I43" s="36">
        <f t="shared" si="46"/>
        <v>65139.54</v>
      </c>
      <c r="J43" s="36">
        <f t="shared" si="46"/>
        <v>67084.55</v>
      </c>
      <c r="K43" s="36">
        <f t="shared" si="46"/>
        <v>66327.520000000004</v>
      </c>
      <c r="L43" s="36">
        <f t="shared" si="46"/>
        <v>0</v>
      </c>
      <c r="M43" s="36">
        <f t="shared" si="46"/>
        <v>0</v>
      </c>
      <c r="N43" s="36">
        <f t="shared" si="46"/>
        <v>0</v>
      </c>
      <c r="O43" s="36">
        <f t="shared" si="46"/>
        <v>0</v>
      </c>
      <c r="P43" s="36">
        <f t="shared" si="46"/>
        <v>0</v>
      </c>
      <c r="Q43" s="36">
        <f t="shared" si="46"/>
        <v>0</v>
      </c>
      <c r="R43" s="36">
        <f t="shared" si="46"/>
        <v>0</v>
      </c>
      <c r="S43" s="36">
        <f t="shared" si="46"/>
        <v>0</v>
      </c>
      <c r="T43" s="47">
        <f t="shared" si="32"/>
        <v>259489.96000000002</v>
      </c>
    </row>
    <row r="44" spans="2:22" ht="20.25" customHeight="1" x14ac:dyDescent="0.25">
      <c r="B44" s="12" t="s">
        <v>78</v>
      </c>
      <c r="C44" s="12" t="s">
        <v>77</v>
      </c>
      <c r="D44" s="67">
        <v>3000000</v>
      </c>
      <c r="E44" s="67">
        <v>0</v>
      </c>
      <c r="F44" s="67">
        <f t="shared" si="18"/>
        <v>3000000</v>
      </c>
      <c r="G44" s="13">
        <v>3000000</v>
      </c>
      <c r="H44" s="35">
        <v>60938.35</v>
      </c>
      <c r="I44" s="35">
        <v>65139.54</v>
      </c>
      <c r="J44" s="35">
        <v>67084.55</v>
      </c>
      <c r="K44" s="35">
        <v>66327.520000000004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47">
        <f t="shared" si="32"/>
        <v>259489.96000000002</v>
      </c>
    </row>
    <row r="45" spans="2:22" s="52" customFormat="1" ht="29.25" customHeight="1" x14ac:dyDescent="0.25">
      <c r="B45" s="48">
        <v>2.2000000000000002</v>
      </c>
      <c r="C45" s="49" t="s">
        <v>79</v>
      </c>
      <c r="D45" s="66">
        <f>+D46+D61+D67+D72+D81+D91+D96+D110+D127</f>
        <v>319391313</v>
      </c>
      <c r="E45" s="66">
        <f>+E46+E61+E67+E72+E81+E91+E96+E110+E127</f>
        <v>-59700000</v>
      </c>
      <c r="F45" s="66">
        <f>+D45+E45</f>
        <v>259691313</v>
      </c>
      <c r="G45" s="50">
        <f>+G67+G72+G81+G91+G96+G110+G127+G46+G61+G55+G57+G59</f>
        <v>294091313</v>
      </c>
      <c r="H45" s="59">
        <f t="shared" ref="H45:I45" si="47">+H67+H72+H81+H91+H96+H110+H127+H46+H61</f>
        <v>1002540.95</v>
      </c>
      <c r="I45" s="59">
        <f t="shared" si="47"/>
        <v>2034246.04</v>
      </c>
      <c r="J45" s="59">
        <f>+J67+J72+J81+J91+J96+J110+J127+J46+J61</f>
        <v>2824572.12</v>
      </c>
      <c r="K45" s="59">
        <f t="shared" ref="K45:L45" si="48">+K67+K72+K81+K91+K96+K110+K127+K46+K61</f>
        <v>3631627.55</v>
      </c>
      <c r="L45" s="59">
        <f t="shared" si="48"/>
        <v>0</v>
      </c>
      <c r="M45" s="59">
        <f t="shared" ref="M45:N45" si="49">+M67+M72+M81+M91+M96+M110+M127+M46+M61</f>
        <v>0</v>
      </c>
      <c r="N45" s="59">
        <f t="shared" si="49"/>
        <v>0</v>
      </c>
      <c r="O45" s="59">
        <f t="shared" ref="O45" si="50">+O67+O72+O81+O91+O96+O110+O127+O46+O61</f>
        <v>0</v>
      </c>
      <c r="P45" s="59">
        <f t="shared" ref="P45" si="51">+P67+P72+P81+P91+P96+P110+P127+P46+P61</f>
        <v>0</v>
      </c>
      <c r="Q45" s="59">
        <f t="shared" ref="Q45" si="52">+Q67+Q72+Q81+Q91+Q96+Q110+Q127+Q46+Q61</f>
        <v>0</v>
      </c>
      <c r="R45" s="59">
        <f t="shared" ref="R45:S45" si="53">+R67+R72+R81+R91+R96+R110+R127+R46+R61</f>
        <v>0</v>
      </c>
      <c r="S45" s="59">
        <f t="shared" si="53"/>
        <v>0</v>
      </c>
      <c r="T45" s="51">
        <f t="shared" si="32"/>
        <v>9492986.6600000001</v>
      </c>
      <c r="V45" s="60">
        <f>+Q45-5617812.12</f>
        <v>-5617812.1200000001</v>
      </c>
    </row>
    <row r="46" spans="2:22" ht="21.75" hidden="1" customHeight="1" x14ac:dyDescent="0.25">
      <c r="B46" s="7" t="s">
        <v>80</v>
      </c>
      <c r="C46" s="7" t="s">
        <v>81</v>
      </c>
      <c r="D46" s="66">
        <f>+D47+D49+D51+D53+D55+D57+D59</f>
        <v>5250000</v>
      </c>
      <c r="E46" s="66">
        <f>+E47+E49+E51+E53+E55+E57+E59</f>
        <v>-1875000</v>
      </c>
      <c r="F46" s="66">
        <f t="shared" ref="F46" si="54">+F47+F49+F51+F53</f>
        <v>3200000</v>
      </c>
      <c r="G46" s="14">
        <f t="shared" ref="G46:K46" si="55">+G47+G49+G51+G53</f>
        <v>3200000</v>
      </c>
      <c r="H46" s="36">
        <f t="shared" si="55"/>
        <v>0</v>
      </c>
      <c r="I46" s="36">
        <f t="shared" si="55"/>
        <v>222757.84</v>
      </c>
      <c r="J46" s="36">
        <f t="shared" si="55"/>
        <v>107134.31</v>
      </c>
      <c r="K46" s="36">
        <f t="shared" si="55"/>
        <v>107493.61</v>
      </c>
      <c r="L46" s="36">
        <f t="shared" ref="L46:M46" si="56">+L47+L49+L51+L53+L55+L57+L59</f>
        <v>0</v>
      </c>
      <c r="M46" s="36">
        <f t="shared" si="56"/>
        <v>0</v>
      </c>
      <c r="N46" s="36">
        <f t="shared" ref="N46:O46" si="57">+N47+N49+N51+N53+N55+N57+N59</f>
        <v>0</v>
      </c>
      <c r="O46" s="36">
        <f t="shared" si="57"/>
        <v>0</v>
      </c>
      <c r="P46" s="36">
        <f t="shared" ref="P46" si="58">+P47+P49+P51+P53+P55+P57+P59</f>
        <v>0</v>
      </c>
      <c r="Q46" s="36">
        <f t="shared" ref="Q46" si="59">+Q47+Q49+Q51+Q53+Q55+Q57+Q59</f>
        <v>0</v>
      </c>
      <c r="R46" s="36">
        <f t="shared" ref="R46:S46" si="60">+R47+R49+R51+R53+R55+R57+R59</f>
        <v>0</v>
      </c>
      <c r="S46" s="36">
        <f t="shared" si="60"/>
        <v>0</v>
      </c>
      <c r="T46" s="46">
        <f t="shared" si="32"/>
        <v>437385.76</v>
      </c>
    </row>
    <row r="47" spans="2:22" ht="18" hidden="1" customHeight="1" x14ac:dyDescent="0.25">
      <c r="B47" s="7" t="s">
        <v>82</v>
      </c>
      <c r="C47" s="7" t="s">
        <v>83</v>
      </c>
      <c r="D47" s="66">
        <f t="shared" ref="D47:F47" si="61">+D48</f>
        <v>100000</v>
      </c>
      <c r="E47" s="66">
        <f t="shared" si="61"/>
        <v>0</v>
      </c>
      <c r="F47" s="66">
        <f t="shared" si="61"/>
        <v>100000</v>
      </c>
      <c r="G47" s="14">
        <f t="shared" ref="G47:S47" si="62">+G48</f>
        <v>100000</v>
      </c>
      <c r="H47" s="36">
        <f t="shared" si="62"/>
        <v>0</v>
      </c>
      <c r="I47" s="36">
        <f t="shared" si="62"/>
        <v>0</v>
      </c>
      <c r="J47" s="36">
        <f t="shared" si="62"/>
        <v>0</v>
      </c>
      <c r="K47" s="36">
        <f t="shared" si="62"/>
        <v>0</v>
      </c>
      <c r="L47" s="36">
        <f t="shared" si="62"/>
        <v>0</v>
      </c>
      <c r="M47" s="36">
        <f t="shared" si="62"/>
        <v>0</v>
      </c>
      <c r="N47" s="36">
        <f t="shared" si="62"/>
        <v>0</v>
      </c>
      <c r="O47" s="36">
        <f t="shared" si="62"/>
        <v>0</v>
      </c>
      <c r="P47" s="36">
        <f t="shared" si="62"/>
        <v>0</v>
      </c>
      <c r="Q47" s="36">
        <f t="shared" si="62"/>
        <v>0</v>
      </c>
      <c r="R47" s="36">
        <f t="shared" si="62"/>
        <v>0</v>
      </c>
      <c r="S47" s="36">
        <f t="shared" si="62"/>
        <v>0</v>
      </c>
      <c r="T47" s="46">
        <f t="shared" si="32"/>
        <v>0</v>
      </c>
    </row>
    <row r="48" spans="2:22" ht="21" customHeight="1" x14ac:dyDescent="0.25">
      <c r="B48" s="12" t="s">
        <v>84</v>
      </c>
      <c r="C48" s="12" t="s">
        <v>83</v>
      </c>
      <c r="D48" s="67">
        <v>100000</v>
      </c>
      <c r="E48" s="67">
        <v>0</v>
      </c>
      <c r="F48" s="67">
        <f t="shared" ref="F48:F59" si="63">+D48+E48</f>
        <v>100000</v>
      </c>
      <c r="G48" s="15">
        <v>100000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47">
        <f t="shared" si="32"/>
        <v>0</v>
      </c>
    </row>
    <row r="49" spans="2:20" ht="21" hidden="1" customHeight="1" x14ac:dyDescent="0.25">
      <c r="B49" s="7" t="s">
        <v>85</v>
      </c>
      <c r="C49" s="7" t="s">
        <v>86</v>
      </c>
      <c r="D49" s="66">
        <f t="shared" ref="D49:E49" si="64">+D50</f>
        <v>2500000</v>
      </c>
      <c r="E49" s="66">
        <f t="shared" si="64"/>
        <v>0</v>
      </c>
      <c r="F49" s="66">
        <f t="shared" si="63"/>
        <v>2500000</v>
      </c>
      <c r="G49" s="14">
        <f t="shared" ref="G49:S49" si="65">+G50</f>
        <v>2500000</v>
      </c>
      <c r="H49" s="36">
        <f t="shared" si="65"/>
        <v>0</v>
      </c>
      <c r="I49" s="36">
        <f t="shared" si="65"/>
        <v>222757.84</v>
      </c>
      <c r="J49" s="36">
        <f t="shared" si="65"/>
        <v>107134.31</v>
      </c>
      <c r="K49" s="36">
        <f t="shared" si="65"/>
        <v>107493.61</v>
      </c>
      <c r="L49" s="36">
        <f t="shared" si="65"/>
        <v>0</v>
      </c>
      <c r="M49" s="36">
        <f t="shared" si="65"/>
        <v>0</v>
      </c>
      <c r="N49" s="36">
        <f t="shared" si="65"/>
        <v>0</v>
      </c>
      <c r="O49" s="36">
        <f t="shared" si="65"/>
        <v>0</v>
      </c>
      <c r="P49" s="36">
        <f t="shared" si="65"/>
        <v>0</v>
      </c>
      <c r="Q49" s="36">
        <f t="shared" si="65"/>
        <v>0</v>
      </c>
      <c r="R49" s="36">
        <f t="shared" si="65"/>
        <v>0</v>
      </c>
      <c r="S49" s="36">
        <f t="shared" si="65"/>
        <v>0</v>
      </c>
      <c r="T49" s="47">
        <f t="shared" si="32"/>
        <v>437385.76</v>
      </c>
    </row>
    <row r="50" spans="2:20" ht="21" customHeight="1" x14ac:dyDescent="0.25">
      <c r="B50" s="12" t="s">
        <v>87</v>
      </c>
      <c r="C50" s="12" t="s">
        <v>86</v>
      </c>
      <c r="D50" s="67">
        <v>2500000</v>
      </c>
      <c r="E50" s="67">
        <v>0</v>
      </c>
      <c r="F50" s="67">
        <f t="shared" si="63"/>
        <v>2500000</v>
      </c>
      <c r="G50" s="15">
        <v>2500000</v>
      </c>
      <c r="H50" s="35">
        <v>0</v>
      </c>
      <c r="I50" s="35">
        <v>222757.84</v>
      </c>
      <c r="J50" s="35">
        <v>107134.31</v>
      </c>
      <c r="K50" s="35">
        <v>107493.61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47">
        <f t="shared" si="32"/>
        <v>437385.76</v>
      </c>
    </row>
    <row r="51" spans="2:20" ht="21" hidden="1" customHeight="1" x14ac:dyDescent="0.25">
      <c r="B51" s="7" t="s">
        <v>88</v>
      </c>
      <c r="C51" s="7" t="s">
        <v>89</v>
      </c>
      <c r="D51" s="66">
        <f t="shared" ref="D51:E51" si="66">+D52</f>
        <v>100000</v>
      </c>
      <c r="E51" s="66">
        <f t="shared" si="66"/>
        <v>0</v>
      </c>
      <c r="F51" s="66">
        <f t="shared" si="63"/>
        <v>100000</v>
      </c>
      <c r="G51" s="14">
        <f t="shared" ref="G51:S51" si="67">+G52</f>
        <v>100000</v>
      </c>
      <c r="H51" s="36">
        <f t="shared" si="67"/>
        <v>0</v>
      </c>
      <c r="I51" s="36">
        <f t="shared" si="67"/>
        <v>0</v>
      </c>
      <c r="J51" s="36">
        <f t="shared" si="67"/>
        <v>0</v>
      </c>
      <c r="K51" s="36">
        <f t="shared" si="67"/>
        <v>0</v>
      </c>
      <c r="L51" s="36">
        <f t="shared" si="67"/>
        <v>0</v>
      </c>
      <c r="M51" s="36">
        <f t="shared" si="67"/>
        <v>0</v>
      </c>
      <c r="N51" s="36">
        <f t="shared" si="67"/>
        <v>0</v>
      </c>
      <c r="O51" s="36">
        <f t="shared" si="67"/>
        <v>0</v>
      </c>
      <c r="P51" s="36">
        <f t="shared" si="67"/>
        <v>0</v>
      </c>
      <c r="Q51" s="36">
        <f t="shared" si="67"/>
        <v>0</v>
      </c>
      <c r="R51" s="36">
        <f t="shared" si="67"/>
        <v>0</v>
      </c>
      <c r="S51" s="36">
        <f t="shared" si="67"/>
        <v>0</v>
      </c>
      <c r="T51" s="47">
        <f t="shared" si="32"/>
        <v>0</v>
      </c>
    </row>
    <row r="52" spans="2:20" ht="21" customHeight="1" x14ac:dyDescent="0.25">
      <c r="B52" s="12" t="s">
        <v>90</v>
      </c>
      <c r="C52" s="12" t="s">
        <v>89</v>
      </c>
      <c r="D52" s="67">
        <v>100000</v>
      </c>
      <c r="E52" s="67">
        <v>0</v>
      </c>
      <c r="F52" s="67">
        <f t="shared" si="63"/>
        <v>100000</v>
      </c>
      <c r="G52" s="15">
        <v>100000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47">
        <f t="shared" si="32"/>
        <v>0</v>
      </c>
    </row>
    <row r="53" spans="2:20" ht="21" hidden="1" customHeight="1" x14ac:dyDescent="0.25">
      <c r="B53" s="7" t="s">
        <v>91</v>
      </c>
      <c r="C53" s="7" t="s">
        <v>92</v>
      </c>
      <c r="D53" s="66">
        <f t="shared" ref="D53:E53" si="68">+D54</f>
        <v>500000</v>
      </c>
      <c r="E53" s="66">
        <f t="shared" si="68"/>
        <v>0</v>
      </c>
      <c r="F53" s="66">
        <f t="shared" si="63"/>
        <v>500000</v>
      </c>
      <c r="G53" s="14">
        <f t="shared" ref="G53:S53" si="69">+G54</f>
        <v>500000</v>
      </c>
      <c r="H53" s="36">
        <f t="shared" si="69"/>
        <v>0</v>
      </c>
      <c r="I53" s="36">
        <f t="shared" si="69"/>
        <v>0</v>
      </c>
      <c r="J53" s="36">
        <f t="shared" si="69"/>
        <v>0</v>
      </c>
      <c r="K53" s="36">
        <f t="shared" si="69"/>
        <v>0</v>
      </c>
      <c r="L53" s="36">
        <f t="shared" si="69"/>
        <v>0</v>
      </c>
      <c r="M53" s="36">
        <f t="shared" si="69"/>
        <v>0</v>
      </c>
      <c r="N53" s="36">
        <f t="shared" si="69"/>
        <v>0</v>
      </c>
      <c r="O53" s="36">
        <f t="shared" si="69"/>
        <v>0</v>
      </c>
      <c r="P53" s="36">
        <f t="shared" si="69"/>
        <v>0</v>
      </c>
      <c r="Q53" s="36">
        <f t="shared" si="69"/>
        <v>0</v>
      </c>
      <c r="R53" s="36">
        <f t="shared" si="69"/>
        <v>0</v>
      </c>
      <c r="S53" s="36">
        <f t="shared" si="69"/>
        <v>0</v>
      </c>
      <c r="T53" s="47">
        <f t="shared" si="32"/>
        <v>0</v>
      </c>
    </row>
    <row r="54" spans="2:20" ht="21" customHeight="1" x14ac:dyDescent="0.25">
      <c r="B54" s="12" t="s">
        <v>93</v>
      </c>
      <c r="C54" s="12" t="s">
        <v>92</v>
      </c>
      <c r="D54" s="67">
        <v>500000</v>
      </c>
      <c r="E54" s="67">
        <v>0</v>
      </c>
      <c r="F54" s="67">
        <f t="shared" si="63"/>
        <v>500000</v>
      </c>
      <c r="G54" s="15">
        <v>500000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47">
        <f t="shared" si="32"/>
        <v>0</v>
      </c>
    </row>
    <row r="55" spans="2:20" ht="21" hidden="1" customHeight="1" x14ac:dyDescent="0.25">
      <c r="B55" s="7" t="s">
        <v>94</v>
      </c>
      <c r="C55" s="7" t="s">
        <v>95</v>
      </c>
      <c r="D55" s="66">
        <f t="shared" ref="D55:E55" si="70">+D56</f>
        <v>1500000</v>
      </c>
      <c r="E55" s="66">
        <f t="shared" si="70"/>
        <v>-1400000</v>
      </c>
      <c r="F55" s="66">
        <f t="shared" si="63"/>
        <v>100000</v>
      </c>
      <c r="G55" s="14">
        <f t="shared" ref="G55:S55" si="71">+G56</f>
        <v>100000</v>
      </c>
      <c r="H55" s="36">
        <f t="shared" si="71"/>
        <v>0</v>
      </c>
      <c r="I55" s="36">
        <f t="shared" si="71"/>
        <v>0</v>
      </c>
      <c r="J55" s="36">
        <f t="shared" si="71"/>
        <v>0</v>
      </c>
      <c r="K55" s="36">
        <f t="shared" si="71"/>
        <v>0</v>
      </c>
      <c r="L55" s="36">
        <f t="shared" si="71"/>
        <v>0</v>
      </c>
      <c r="M55" s="36">
        <f t="shared" si="71"/>
        <v>0</v>
      </c>
      <c r="N55" s="36">
        <f t="shared" si="71"/>
        <v>0</v>
      </c>
      <c r="O55" s="36">
        <f t="shared" si="71"/>
        <v>0</v>
      </c>
      <c r="P55" s="36">
        <f t="shared" si="71"/>
        <v>0</v>
      </c>
      <c r="Q55" s="36">
        <f t="shared" si="71"/>
        <v>0</v>
      </c>
      <c r="R55" s="36">
        <f t="shared" si="71"/>
        <v>0</v>
      </c>
      <c r="S55" s="36">
        <f t="shared" si="71"/>
        <v>0</v>
      </c>
      <c r="T55" s="47">
        <f t="shared" si="32"/>
        <v>0</v>
      </c>
    </row>
    <row r="56" spans="2:20" ht="21" customHeight="1" x14ac:dyDescent="0.25">
      <c r="B56" s="12" t="s">
        <v>96</v>
      </c>
      <c r="C56" s="12" t="s">
        <v>97</v>
      </c>
      <c r="D56" s="67">
        <v>1500000</v>
      </c>
      <c r="E56" s="67">
        <v>-1400000</v>
      </c>
      <c r="F56" s="67">
        <f t="shared" si="63"/>
        <v>100000</v>
      </c>
      <c r="G56" s="16">
        <v>100000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47">
        <f t="shared" si="32"/>
        <v>0</v>
      </c>
    </row>
    <row r="57" spans="2:20" ht="21" hidden="1" customHeight="1" x14ac:dyDescent="0.25">
      <c r="B57" s="7" t="s">
        <v>98</v>
      </c>
      <c r="C57" s="7" t="s">
        <v>99</v>
      </c>
      <c r="D57" s="66">
        <f>+D58</f>
        <v>400000</v>
      </c>
      <c r="E57" s="66">
        <f>+E58</f>
        <v>-350000</v>
      </c>
      <c r="F57" s="66">
        <f t="shared" si="63"/>
        <v>50000</v>
      </c>
      <c r="G57" s="14">
        <f t="shared" ref="G57:S57" si="72">+G58</f>
        <v>50000</v>
      </c>
      <c r="H57" s="36">
        <f t="shared" si="72"/>
        <v>0</v>
      </c>
      <c r="I57" s="36">
        <f t="shared" si="72"/>
        <v>0</v>
      </c>
      <c r="J57" s="36">
        <f t="shared" si="72"/>
        <v>0</v>
      </c>
      <c r="K57" s="36">
        <f t="shared" si="72"/>
        <v>0</v>
      </c>
      <c r="L57" s="36">
        <f t="shared" si="72"/>
        <v>0</v>
      </c>
      <c r="M57" s="36">
        <f t="shared" si="72"/>
        <v>0</v>
      </c>
      <c r="N57" s="36">
        <f t="shared" si="72"/>
        <v>0</v>
      </c>
      <c r="O57" s="36">
        <f t="shared" si="72"/>
        <v>0</v>
      </c>
      <c r="P57" s="36">
        <f t="shared" si="72"/>
        <v>0</v>
      </c>
      <c r="Q57" s="36">
        <f t="shared" si="72"/>
        <v>0</v>
      </c>
      <c r="R57" s="36">
        <f t="shared" si="72"/>
        <v>0</v>
      </c>
      <c r="S57" s="36">
        <f t="shared" si="72"/>
        <v>0</v>
      </c>
      <c r="T57" s="47">
        <f t="shared" si="32"/>
        <v>0</v>
      </c>
    </row>
    <row r="58" spans="2:20" ht="21" customHeight="1" x14ac:dyDescent="0.25">
      <c r="B58" s="12" t="s">
        <v>100</v>
      </c>
      <c r="C58" s="12" t="s">
        <v>101</v>
      </c>
      <c r="D58" s="67">
        <v>400000</v>
      </c>
      <c r="E58" s="67">
        <v>-350000</v>
      </c>
      <c r="F58" s="67">
        <f t="shared" si="63"/>
        <v>50000</v>
      </c>
      <c r="G58" s="16">
        <v>50000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47">
        <f t="shared" si="32"/>
        <v>0</v>
      </c>
    </row>
    <row r="59" spans="2:20" ht="21" hidden="1" customHeight="1" x14ac:dyDescent="0.25">
      <c r="B59" s="7" t="s">
        <v>102</v>
      </c>
      <c r="C59" s="7" t="s">
        <v>103</v>
      </c>
      <c r="D59" s="66">
        <f t="shared" ref="D59:E59" si="73">+D60</f>
        <v>150000</v>
      </c>
      <c r="E59" s="66">
        <f t="shared" si="73"/>
        <v>-125000</v>
      </c>
      <c r="F59" s="66">
        <f t="shared" si="63"/>
        <v>25000</v>
      </c>
      <c r="G59" s="14">
        <f t="shared" ref="G59:S59" si="74">+G60</f>
        <v>25000</v>
      </c>
      <c r="H59" s="36">
        <f t="shared" si="74"/>
        <v>0</v>
      </c>
      <c r="I59" s="36">
        <f t="shared" si="74"/>
        <v>0</v>
      </c>
      <c r="J59" s="36">
        <f t="shared" si="74"/>
        <v>0</v>
      </c>
      <c r="K59" s="36">
        <f t="shared" si="74"/>
        <v>0</v>
      </c>
      <c r="L59" s="36">
        <f t="shared" si="74"/>
        <v>0</v>
      </c>
      <c r="M59" s="36">
        <f t="shared" si="74"/>
        <v>0</v>
      </c>
      <c r="N59" s="36">
        <f t="shared" si="74"/>
        <v>0</v>
      </c>
      <c r="O59" s="36">
        <f t="shared" si="74"/>
        <v>0</v>
      </c>
      <c r="P59" s="36">
        <f t="shared" si="74"/>
        <v>0</v>
      </c>
      <c r="Q59" s="36">
        <f t="shared" si="74"/>
        <v>0</v>
      </c>
      <c r="R59" s="36">
        <f t="shared" si="74"/>
        <v>0</v>
      </c>
      <c r="S59" s="36">
        <f t="shared" si="74"/>
        <v>0</v>
      </c>
      <c r="T59" s="47">
        <f t="shared" si="32"/>
        <v>0</v>
      </c>
    </row>
    <row r="60" spans="2:20" ht="21" customHeight="1" x14ac:dyDescent="0.25">
      <c r="B60" s="12" t="s">
        <v>104</v>
      </c>
      <c r="C60" s="12" t="s">
        <v>103</v>
      </c>
      <c r="D60" s="67">
        <v>150000</v>
      </c>
      <c r="E60" s="67">
        <v>-125000</v>
      </c>
      <c r="F60" s="67">
        <f>+D60+E60</f>
        <v>25000</v>
      </c>
      <c r="G60" s="16">
        <v>25000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47">
        <f t="shared" si="32"/>
        <v>0</v>
      </c>
    </row>
    <row r="61" spans="2:20" ht="21" hidden="1" customHeight="1" x14ac:dyDescent="0.25">
      <c r="B61" s="7" t="s">
        <v>105</v>
      </c>
      <c r="C61" s="7" t="s">
        <v>106</v>
      </c>
      <c r="D61" s="66">
        <f t="shared" ref="D61" si="75">+D62+D65</f>
        <v>1500000</v>
      </c>
      <c r="E61" s="66">
        <f>+E62+E65</f>
        <v>700000</v>
      </c>
      <c r="F61" s="66">
        <f t="shared" ref="F61:F88" si="76">+D61+E61</f>
        <v>2200000</v>
      </c>
      <c r="G61" s="14">
        <f t="shared" ref="G61:P61" si="77">+G62+G65</f>
        <v>1500000</v>
      </c>
      <c r="H61" s="36">
        <f t="shared" si="77"/>
        <v>0</v>
      </c>
      <c r="I61" s="36">
        <f t="shared" si="77"/>
        <v>270898.67</v>
      </c>
      <c r="J61" s="36">
        <f>+J62+J65</f>
        <v>343702.13</v>
      </c>
      <c r="K61" s="36">
        <f t="shared" si="77"/>
        <v>200</v>
      </c>
      <c r="L61" s="36">
        <f t="shared" ref="L61" si="78">+L62+L65</f>
        <v>0</v>
      </c>
      <c r="M61" s="36">
        <f t="shared" si="77"/>
        <v>0</v>
      </c>
      <c r="N61" s="36">
        <f t="shared" ref="N61:O61" si="79">+N62+N65</f>
        <v>0</v>
      </c>
      <c r="O61" s="36">
        <f t="shared" si="79"/>
        <v>0</v>
      </c>
      <c r="P61" s="36">
        <f t="shared" si="77"/>
        <v>0</v>
      </c>
      <c r="Q61" s="36">
        <f t="shared" ref="Q61" si="80">+Q62+Q65</f>
        <v>0</v>
      </c>
      <c r="R61" s="36">
        <f t="shared" ref="R61:S61" si="81">+R62+R65</f>
        <v>0</v>
      </c>
      <c r="S61" s="36">
        <f t="shared" si="81"/>
        <v>0</v>
      </c>
      <c r="T61" s="47">
        <f t="shared" si="32"/>
        <v>614800.80000000005</v>
      </c>
    </row>
    <row r="62" spans="2:20" ht="21" hidden="1" customHeight="1" x14ac:dyDescent="0.25">
      <c r="B62" s="7" t="s">
        <v>107</v>
      </c>
      <c r="C62" s="7" t="s">
        <v>108</v>
      </c>
      <c r="D62" s="66">
        <f>+D63+D64</f>
        <v>500000</v>
      </c>
      <c r="E62" s="66">
        <f>+E63+E64</f>
        <v>700000</v>
      </c>
      <c r="F62" s="66">
        <f t="shared" si="76"/>
        <v>1200000</v>
      </c>
      <c r="G62" s="14">
        <f t="shared" ref="G62" si="82">+G63</f>
        <v>500000</v>
      </c>
      <c r="H62" s="36">
        <f>+H63+H64</f>
        <v>0</v>
      </c>
      <c r="I62" s="36">
        <f>+I63+I64</f>
        <v>270898.67</v>
      </c>
      <c r="J62" s="36">
        <f>+J63+J64</f>
        <v>343702.13</v>
      </c>
      <c r="K62" s="36">
        <f t="shared" ref="K62:P62" si="83">+K63+K64</f>
        <v>0</v>
      </c>
      <c r="L62" s="36">
        <f t="shared" ref="L62" si="84">+L63+L64</f>
        <v>0</v>
      </c>
      <c r="M62" s="36">
        <f t="shared" si="83"/>
        <v>0</v>
      </c>
      <c r="N62" s="36">
        <f t="shared" ref="N62:O62" si="85">+N63+N64</f>
        <v>0</v>
      </c>
      <c r="O62" s="36">
        <f t="shared" si="85"/>
        <v>0</v>
      </c>
      <c r="P62" s="36">
        <f t="shared" si="83"/>
        <v>0</v>
      </c>
      <c r="Q62" s="36">
        <f t="shared" ref="Q62" si="86">+Q63+Q64</f>
        <v>0</v>
      </c>
      <c r="R62" s="36">
        <f t="shared" ref="R62:S62" si="87">+R63+R64</f>
        <v>0</v>
      </c>
      <c r="S62" s="36">
        <f t="shared" si="87"/>
        <v>0</v>
      </c>
      <c r="T62" s="47">
        <f t="shared" si="32"/>
        <v>614600.80000000005</v>
      </c>
    </row>
    <row r="63" spans="2:20" ht="21" customHeight="1" x14ac:dyDescent="0.25">
      <c r="B63" s="12" t="s">
        <v>109</v>
      </c>
      <c r="C63" s="12" t="s">
        <v>108</v>
      </c>
      <c r="D63" s="67">
        <v>500000</v>
      </c>
      <c r="E63" s="67">
        <v>0</v>
      </c>
      <c r="F63" s="67">
        <f t="shared" si="76"/>
        <v>500000</v>
      </c>
      <c r="G63" s="15">
        <v>500000</v>
      </c>
      <c r="H63" s="35">
        <v>0</v>
      </c>
      <c r="I63" s="35">
        <v>270898.67</v>
      </c>
      <c r="J63" s="35">
        <v>171851.07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47">
        <f t="shared" si="32"/>
        <v>442749.74</v>
      </c>
    </row>
    <row r="64" spans="2:20" ht="21" customHeight="1" x14ac:dyDescent="0.25">
      <c r="B64" s="12" t="s">
        <v>112</v>
      </c>
      <c r="C64" s="12" t="s">
        <v>113</v>
      </c>
      <c r="D64" s="66">
        <v>0</v>
      </c>
      <c r="E64" s="67">
        <v>700000</v>
      </c>
      <c r="F64" s="67">
        <f>+D64+E64</f>
        <v>700000</v>
      </c>
      <c r="G64" s="14"/>
      <c r="H64" s="36">
        <v>0</v>
      </c>
      <c r="I64" s="36">
        <v>0</v>
      </c>
      <c r="J64" s="35">
        <v>171851.06</v>
      </c>
      <c r="K64" s="36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47">
        <f t="shared" si="32"/>
        <v>171851.06</v>
      </c>
    </row>
    <row r="65" spans="2:22" ht="21" hidden="1" customHeight="1" x14ac:dyDescent="0.25">
      <c r="B65" s="7" t="s">
        <v>110</v>
      </c>
      <c r="C65" s="7" t="s">
        <v>111</v>
      </c>
      <c r="D65" s="66">
        <f t="shared" ref="D65:E65" si="88">+D66</f>
        <v>1000000</v>
      </c>
      <c r="E65" s="66">
        <f t="shared" si="88"/>
        <v>0</v>
      </c>
      <c r="F65" s="66">
        <f>+D65+E65</f>
        <v>1000000</v>
      </c>
      <c r="G65" s="14">
        <f t="shared" ref="G65:S65" si="89">+G66</f>
        <v>1000000</v>
      </c>
      <c r="H65" s="36">
        <f t="shared" si="89"/>
        <v>0</v>
      </c>
      <c r="I65" s="36">
        <f t="shared" si="89"/>
        <v>0</v>
      </c>
      <c r="J65" s="36">
        <f t="shared" si="89"/>
        <v>0</v>
      </c>
      <c r="K65" s="36">
        <f>+K66</f>
        <v>200</v>
      </c>
      <c r="L65" s="36">
        <f t="shared" si="89"/>
        <v>0</v>
      </c>
      <c r="M65" s="36">
        <f t="shared" si="89"/>
        <v>0</v>
      </c>
      <c r="N65" s="36">
        <f t="shared" si="89"/>
        <v>0</v>
      </c>
      <c r="O65" s="36">
        <f t="shared" si="89"/>
        <v>0</v>
      </c>
      <c r="P65" s="36">
        <f t="shared" si="89"/>
        <v>0</v>
      </c>
      <c r="Q65" s="36">
        <f t="shared" si="89"/>
        <v>0</v>
      </c>
      <c r="R65" s="36">
        <f t="shared" si="89"/>
        <v>0</v>
      </c>
      <c r="S65" s="36">
        <f t="shared" si="89"/>
        <v>0</v>
      </c>
      <c r="T65" s="47">
        <f t="shared" si="32"/>
        <v>200</v>
      </c>
    </row>
    <row r="66" spans="2:22" ht="21" customHeight="1" x14ac:dyDescent="0.25">
      <c r="B66" s="12" t="s">
        <v>114</v>
      </c>
      <c r="C66" s="12" t="s">
        <v>111</v>
      </c>
      <c r="D66" s="67">
        <v>1000000</v>
      </c>
      <c r="E66" s="67">
        <v>0</v>
      </c>
      <c r="F66" s="67">
        <f t="shared" si="76"/>
        <v>1000000</v>
      </c>
      <c r="G66" s="15">
        <v>1000000</v>
      </c>
      <c r="H66" s="35">
        <v>0</v>
      </c>
      <c r="I66" s="35">
        <v>0</v>
      </c>
      <c r="J66" s="35">
        <v>0</v>
      </c>
      <c r="K66" s="35">
        <v>200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47">
        <f t="shared" ref="T66:T97" si="90">+SUM(H66:S66)</f>
        <v>200</v>
      </c>
    </row>
    <row r="67" spans="2:22" ht="21" hidden="1" customHeight="1" x14ac:dyDescent="0.25">
      <c r="B67" s="7" t="s">
        <v>115</v>
      </c>
      <c r="C67" s="7" t="s">
        <v>116</v>
      </c>
      <c r="D67" s="66">
        <f>+D68+D70</f>
        <v>15050000</v>
      </c>
      <c r="E67" s="66">
        <f t="shared" ref="E67" si="91">+E68+E70</f>
        <v>0</v>
      </c>
      <c r="F67" s="66">
        <f>+D67+E67</f>
        <v>15050000</v>
      </c>
      <c r="G67" s="14">
        <f t="shared" ref="G67:P67" si="92">+G68+G70</f>
        <v>15050000</v>
      </c>
      <c r="H67" s="36">
        <f t="shared" si="92"/>
        <v>0</v>
      </c>
      <c r="I67" s="36">
        <f t="shared" si="92"/>
        <v>0</v>
      </c>
      <c r="J67" s="36">
        <f t="shared" si="92"/>
        <v>0</v>
      </c>
      <c r="K67" s="36">
        <f t="shared" si="92"/>
        <v>1545124.2</v>
      </c>
      <c r="L67" s="36">
        <f t="shared" ref="L67" si="93">+L68+L70</f>
        <v>0</v>
      </c>
      <c r="M67" s="36">
        <f t="shared" si="92"/>
        <v>0</v>
      </c>
      <c r="N67" s="36">
        <f t="shared" ref="N67:O67" si="94">+N68+N70</f>
        <v>0</v>
      </c>
      <c r="O67" s="36">
        <f t="shared" si="94"/>
        <v>0</v>
      </c>
      <c r="P67" s="36">
        <f t="shared" si="92"/>
        <v>0</v>
      </c>
      <c r="Q67" s="36">
        <f t="shared" ref="Q67" si="95">+Q68+Q70</f>
        <v>0</v>
      </c>
      <c r="R67" s="36">
        <f t="shared" ref="R67:S67" si="96">+R68+R70</f>
        <v>0</v>
      </c>
      <c r="S67" s="36">
        <f t="shared" si="96"/>
        <v>0</v>
      </c>
      <c r="T67" s="47">
        <f t="shared" si="90"/>
        <v>1545124.2</v>
      </c>
    </row>
    <row r="68" spans="2:22" ht="21" hidden="1" customHeight="1" x14ac:dyDescent="0.25">
      <c r="B68" s="7" t="s">
        <v>117</v>
      </c>
      <c r="C68" s="7" t="s">
        <v>118</v>
      </c>
      <c r="D68" s="66">
        <f t="shared" ref="D68:E68" si="97">+D69</f>
        <v>15000000</v>
      </c>
      <c r="E68" s="66">
        <f t="shared" si="97"/>
        <v>0</v>
      </c>
      <c r="F68" s="66">
        <f>+D68+E68</f>
        <v>15000000</v>
      </c>
      <c r="G68" s="14">
        <f t="shared" ref="G68:S68" si="98">+G69</f>
        <v>15000000</v>
      </c>
      <c r="H68" s="36">
        <f t="shared" si="98"/>
        <v>0</v>
      </c>
      <c r="I68" s="36">
        <f t="shared" si="98"/>
        <v>0</v>
      </c>
      <c r="J68" s="36">
        <f t="shared" si="98"/>
        <v>0</v>
      </c>
      <c r="K68" s="36">
        <f t="shared" si="98"/>
        <v>1545124.2</v>
      </c>
      <c r="L68" s="36">
        <f t="shared" si="98"/>
        <v>0</v>
      </c>
      <c r="M68" s="36">
        <f t="shared" si="98"/>
        <v>0</v>
      </c>
      <c r="N68" s="36">
        <f t="shared" si="98"/>
        <v>0</v>
      </c>
      <c r="O68" s="36">
        <f t="shared" si="98"/>
        <v>0</v>
      </c>
      <c r="P68" s="36">
        <f t="shared" si="98"/>
        <v>0</v>
      </c>
      <c r="Q68" s="36">
        <f t="shared" si="98"/>
        <v>0</v>
      </c>
      <c r="R68" s="36">
        <f t="shared" si="98"/>
        <v>0</v>
      </c>
      <c r="S68" s="36">
        <f t="shared" si="98"/>
        <v>0</v>
      </c>
      <c r="T68" s="47">
        <f t="shared" si="90"/>
        <v>1545124.2</v>
      </c>
    </row>
    <row r="69" spans="2:22" ht="21" customHeight="1" x14ac:dyDescent="0.25">
      <c r="B69" s="12" t="s">
        <v>119</v>
      </c>
      <c r="C69" s="12" t="s">
        <v>118</v>
      </c>
      <c r="D69" s="67">
        <v>15000000</v>
      </c>
      <c r="E69" s="67">
        <v>0</v>
      </c>
      <c r="F69" s="67">
        <f>+D69+E69</f>
        <v>15000000</v>
      </c>
      <c r="G69" s="15">
        <v>15000000</v>
      </c>
      <c r="H69" s="35">
        <v>0</v>
      </c>
      <c r="I69" s="35">
        <v>0</v>
      </c>
      <c r="J69" s="35">
        <v>0</v>
      </c>
      <c r="K69" s="35">
        <v>1545124.2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47">
        <f t="shared" si="90"/>
        <v>1545124.2</v>
      </c>
      <c r="V69" s="42"/>
    </row>
    <row r="70" spans="2:22" ht="21" hidden="1" customHeight="1" x14ac:dyDescent="0.25">
      <c r="B70" s="7" t="s">
        <v>120</v>
      </c>
      <c r="C70" s="7" t="s">
        <v>121</v>
      </c>
      <c r="D70" s="66">
        <f>+D71</f>
        <v>50000</v>
      </c>
      <c r="E70" s="66">
        <f>+E71</f>
        <v>0</v>
      </c>
      <c r="F70" s="66">
        <f>+D70+E70</f>
        <v>50000</v>
      </c>
      <c r="G70" s="14">
        <f t="shared" ref="G70:S70" si="99">+G71</f>
        <v>50000</v>
      </c>
      <c r="H70" s="36">
        <f t="shared" si="99"/>
        <v>0</v>
      </c>
      <c r="I70" s="36">
        <f t="shared" si="99"/>
        <v>0</v>
      </c>
      <c r="J70" s="36">
        <f t="shared" si="99"/>
        <v>0</v>
      </c>
      <c r="K70" s="36">
        <f t="shared" si="99"/>
        <v>0</v>
      </c>
      <c r="L70" s="36">
        <f t="shared" si="99"/>
        <v>0</v>
      </c>
      <c r="M70" s="36">
        <f t="shared" si="99"/>
        <v>0</v>
      </c>
      <c r="N70" s="36">
        <f t="shared" si="99"/>
        <v>0</v>
      </c>
      <c r="O70" s="36">
        <f t="shared" si="99"/>
        <v>0</v>
      </c>
      <c r="P70" s="36">
        <f t="shared" si="99"/>
        <v>0</v>
      </c>
      <c r="Q70" s="36">
        <f t="shared" si="99"/>
        <v>0</v>
      </c>
      <c r="R70" s="36">
        <f t="shared" si="99"/>
        <v>0</v>
      </c>
      <c r="S70" s="36">
        <f t="shared" si="99"/>
        <v>0</v>
      </c>
      <c r="T70" s="47">
        <f t="shared" si="90"/>
        <v>0</v>
      </c>
    </row>
    <row r="71" spans="2:22" ht="21" customHeight="1" x14ac:dyDescent="0.25">
      <c r="B71" s="12" t="s">
        <v>122</v>
      </c>
      <c r="C71" s="12" t="s">
        <v>123</v>
      </c>
      <c r="D71" s="67">
        <v>50000</v>
      </c>
      <c r="E71" s="67">
        <v>0</v>
      </c>
      <c r="F71" s="67">
        <f>+D71+E71</f>
        <v>50000</v>
      </c>
      <c r="G71" s="15">
        <v>50000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47">
        <f t="shared" si="90"/>
        <v>0</v>
      </c>
    </row>
    <row r="72" spans="2:22" ht="21" hidden="1" customHeight="1" x14ac:dyDescent="0.25">
      <c r="B72" s="7" t="s">
        <v>124</v>
      </c>
      <c r="C72" s="7" t="s">
        <v>125</v>
      </c>
      <c r="D72" s="66">
        <f t="shared" ref="D72:E72" si="100">+D73+D75+D77+D79</f>
        <v>1880000</v>
      </c>
      <c r="E72" s="66">
        <f t="shared" si="100"/>
        <v>0</v>
      </c>
      <c r="F72" s="66">
        <f t="shared" si="76"/>
        <v>1880000</v>
      </c>
      <c r="G72" s="14">
        <f t="shared" ref="G72:P72" si="101">+G73+G75+G77+G79</f>
        <v>1880000</v>
      </c>
      <c r="H72" s="36">
        <f t="shared" si="101"/>
        <v>0</v>
      </c>
      <c r="I72" s="36">
        <f t="shared" si="101"/>
        <v>0</v>
      </c>
      <c r="J72" s="36">
        <f t="shared" si="101"/>
        <v>0</v>
      </c>
      <c r="K72" s="36">
        <f t="shared" si="101"/>
        <v>119323</v>
      </c>
      <c r="L72" s="36">
        <f t="shared" ref="L72" si="102">+L73+L75+L77+L79</f>
        <v>0</v>
      </c>
      <c r="M72" s="36">
        <f t="shared" si="101"/>
        <v>0</v>
      </c>
      <c r="N72" s="36">
        <f t="shared" ref="N72:O72" si="103">+N73+N75+N77+N79</f>
        <v>0</v>
      </c>
      <c r="O72" s="36">
        <f t="shared" si="103"/>
        <v>0</v>
      </c>
      <c r="P72" s="36">
        <f t="shared" si="101"/>
        <v>0</v>
      </c>
      <c r="Q72" s="36">
        <f t="shared" ref="Q72" si="104">+Q73+Q75+Q77+Q79</f>
        <v>0</v>
      </c>
      <c r="R72" s="36">
        <f t="shared" ref="R72:S72" si="105">+R73+R75+R77+R79</f>
        <v>0</v>
      </c>
      <c r="S72" s="36">
        <f t="shared" si="105"/>
        <v>0</v>
      </c>
      <c r="T72" s="47">
        <f t="shared" si="90"/>
        <v>119323</v>
      </c>
    </row>
    <row r="73" spans="2:22" ht="21" hidden="1" customHeight="1" x14ac:dyDescent="0.25">
      <c r="B73" s="7" t="s">
        <v>126</v>
      </c>
      <c r="C73" s="7" t="s">
        <v>127</v>
      </c>
      <c r="D73" s="66">
        <f t="shared" ref="D73:E73" si="106">+D74</f>
        <v>600000</v>
      </c>
      <c r="E73" s="66">
        <f t="shared" si="106"/>
        <v>0</v>
      </c>
      <c r="F73" s="66">
        <f t="shared" si="76"/>
        <v>600000</v>
      </c>
      <c r="G73" s="14">
        <f t="shared" ref="G73:S73" si="107">+G74</f>
        <v>600000</v>
      </c>
      <c r="H73" s="36">
        <f t="shared" si="107"/>
        <v>0</v>
      </c>
      <c r="I73" s="36">
        <f t="shared" si="107"/>
        <v>0</v>
      </c>
      <c r="J73" s="36">
        <f t="shared" si="107"/>
        <v>0</v>
      </c>
      <c r="K73" s="36">
        <f t="shared" si="107"/>
        <v>0</v>
      </c>
      <c r="L73" s="36">
        <f t="shared" si="107"/>
        <v>0</v>
      </c>
      <c r="M73" s="36">
        <f t="shared" si="107"/>
        <v>0</v>
      </c>
      <c r="N73" s="36">
        <f t="shared" si="107"/>
        <v>0</v>
      </c>
      <c r="O73" s="36">
        <f t="shared" si="107"/>
        <v>0</v>
      </c>
      <c r="P73" s="36">
        <f t="shared" si="107"/>
        <v>0</v>
      </c>
      <c r="Q73" s="36">
        <f t="shared" si="107"/>
        <v>0</v>
      </c>
      <c r="R73" s="36">
        <f t="shared" si="107"/>
        <v>0</v>
      </c>
      <c r="S73" s="36">
        <f t="shared" si="107"/>
        <v>0</v>
      </c>
      <c r="T73" s="47">
        <f t="shared" si="90"/>
        <v>0</v>
      </c>
    </row>
    <row r="74" spans="2:22" ht="21" customHeight="1" x14ac:dyDescent="0.25">
      <c r="B74" s="12" t="s">
        <v>128</v>
      </c>
      <c r="C74" s="12" t="s">
        <v>127</v>
      </c>
      <c r="D74" s="67">
        <v>600000</v>
      </c>
      <c r="E74" s="67">
        <v>0</v>
      </c>
      <c r="F74" s="67">
        <f t="shared" si="76"/>
        <v>600000</v>
      </c>
      <c r="G74" s="15">
        <v>600000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47">
        <f t="shared" si="90"/>
        <v>0</v>
      </c>
      <c r="V74" s="42"/>
    </row>
    <row r="75" spans="2:22" ht="21" hidden="1" customHeight="1" x14ac:dyDescent="0.25">
      <c r="B75" s="7" t="s">
        <v>129</v>
      </c>
      <c r="C75" s="7" t="s">
        <v>130</v>
      </c>
      <c r="D75" s="66">
        <f t="shared" ref="D75:E75" si="108">+D76</f>
        <v>250000</v>
      </c>
      <c r="E75" s="66">
        <f t="shared" si="108"/>
        <v>0</v>
      </c>
      <c r="F75" s="66">
        <f t="shared" si="76"/>
        <v>250000</v>
      </c>
      <c r="G75" s="14">
        <f t="shared" ref="G75:S75" si="109">+G76</f>
        <v>250000</v>
      </c>
      <c r="H75" s="36">
        <f t="shared" si="109"/>
        <v>0</v>
      </c>
      <c r="I75" s="36">
        <f t="shared" si="109"/>
        <v>0</v>
      </c>
      <c r="J75" s="36">
        <f t="shared" si="109"/>
        <v>0</v>
      </c>
      <c r="K75" s="36">
        <f t="shared" si="109"/>
        <v>0</v>
      </c>
      <c r="L75" s="36">
        <f t="shared" si="109"/>
        <v>0</v>
      </c>
      <c r="M75" s="36">
        <f t="shared" si="109"/>
        <v>0</v>
      </c>
      <c r="N75" s="36">
        <f t="shared" si="109"/>
        <v>0</v>
      </c>
      <c r="O75" s="36">
        <f t="shared" si="109"/>
        <v>0</v>
      </c>
      <c r="P75" s="36">
        <f t="shared" si="109"/>
        <v>0</v>
      </c>
      <c r="Q75" s="36">
        <f t="shared" si="109"/>
        <v>0</v>
      </c>
      <c r="R75" s="36">
        <f t="shared" si="109"/>
        <v>0</v>
      </c>
      <c r="S75" s="36">
        <f t="shared" si="109"/>
        <v>0</v>
      </c>
      <c r="T75" s="47">
        <f t="shared" si="90"/>
        <v>0</v>
      </c>
      <c r="V75" s="42"/>
    </row>
    <row r="76" spans="2:22" ht="21" customHeight="1" x14ac:dyDescent="0.25">
      <c r="B76" s="12" t="s">
        <v>131</v>
      </c>
      <c r="C76" s="12" t="s">
        <v>130</v>
      </c>
      <c r="D76" s="67">
        <v>250000</v>
      </c>
      <c r="E76" s="67">
        <v>0</v>
      </c>
      <c r="F76" s="67">
        <f t="shared" si="76"/>
        <v>250000</v>
      </c>
      <c r="G76" s="15">
        <v>250000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47">
        <f t="shared" si="90"/>
        <v>0</v>
      </c>
      <c r="V76" s="42"/>
    </row>
    <row r="77" spans="2:22" ht="21" hidden="1" customHeight="1" x14ac:dyDescent="0.25">
      <c r="B77" s="7" t="s">
        <v>132</v>
      </c>
      <c r="C77" s="7" t="s">
        <v>133</v>
      </c>
      <c r="D77" s="66">
        <f t="shared" ref="D77" si="110">+D78</f>
        <v>30000</v>
      </c>
      <c r="E77" s="66"/>
      <c r="F77" s="66">
        <f t="shared" si="76"/>
        <v>30000</v>
      </c>
      <c r="G77" s="14">
        <f t="shared" ref="G77:S77" si="111">+G78</f>
        <v>30000</v>
      </c>
      <c r="H77" s="36">
        <f t="shared" si="111"/>
        <v>0</v>
      </c>
      <c r="I77" s="36">
        <f t="shared" si="111"/>
        <v>0</v>
      </c>
      <c r="J77" s="36">
        <f t="shared" si="111"/>
        <v>0</v>
      </c>
      <c r="K77" s="36">
        <f t="shared" si="111"/>
        <v>0</v>
      </c>
      <c r="L77" s="36">
        <f t="shared" si="111"/>
        <v>0</v>
      </c>
      <c r="M77" s="36">
        <f t="shared" si="111"/>
        <v>0</v>
      </c>
      <c r="N77" s="36">
        <f t="shared" si="111"/>
        <v>0</v>
      </c>
      <c r="O77" s="36">
        <f t="shared" si="111"/>
        <v>0</v>
      </c>
      <c r="P77" s="36">
        <f t="shared" si="111"/>
        <v>0</v>
      </c>
      <c r="Q77" s="36">
        <f t="shared" si="111"/>
        <v>0</v>
      </c>
      <c r="R77" s="36">
        <f t="shared" si="111"/>
        <v>0</v>
      </c>
      <c r="S77" s="36">
        <f t="shared" si="111"/>
        <v>0</v>
      </c>
      <c r="T77" s="47">
        <f t="shared" si="90"/>
        <v>0</v>
      </c>
      <c r="V77" s="42"/>
    </row>
    <row r="78" spans="2:22" ht="21" customHeight="1" x14ac:dyDescent="0.25">
      <c r="B78" s="12" t="s">
        <v>134</v>
      </c>
      <c r="C78" s="12" t="s">
        <v>133</v>
      </c>
      <c r="D78" s="67">
        <v>30000</v>
      </c>
      <c r="E78" s="67">
        <v>0</v>
      </c>
      <c r="F78" s="67">
        <f t="shared" si="76"/>
        <v>30000</v>
      </c>
      <c r="G78" s="15">
        <v>30000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47">
        <f t="shared" si="90"/>
        <v>0</v>
      </c>
      <c r="V78" s="42"/>
    </row>
    <row r="79" spans="2:22" ht="21" hidden="1" customHeight="1" x14ac:dyDescent="0.25">
      <c r="B79" s="7" t="s">
        <v>135</v>
      </c>
      <c r="C79" s="7" t="s">
        <v>136</v>
      </c>
      <c r="D79" s="66">
        <f t="shared" ref="D79" si="112">+D80</f>
        <v>1000000</v>
      </c>
      <c r="E79" s="66">
        <f>+E80</f>
        <v>0</v>
      </c>
      <c r="F79" s="66">
        <f t="shared" si="76"/>
        <v>1000000</v>
      </c>
      <c r="G79" s="14">
        <f t="shared" ref="G79:S79" si="113">+G80</f>
        <v>1000000</v>
      </c>
      <c r="H79" s="36">
        <f t="shared" si="113"/>
        <v>0</v>
      </c>
      <c r="I79" s="36">
        <f t="shared" si="113"/>
        <v>0</v>
      </c>
      <c r="J79" s="36">
        <f t="shared" si="113"/>
        <v>0</v>
      </c>
      <c r="K79" s="36">
        <f t="shared" si="113"/>
        <v>119323</v>
      </c>
      <c r="L79" s="36">
        <f t="shared" si="113"/>
        <v>0</v>
      </c>
      <c r="M79" s="36">
        <f t="shared" si="113"/>
        <v>0</v>
      </c>
      <c r="N79" s="36">
        <f t="shared" si="113"/>
        <v>0</v>
      </c>
      <c r="O79" s="36">
        <f t="shared" si="113"/>
        <v>0</v>
      </c>
      <c r="P79" s="36">
        <f t="shared" si="113"/>
        <v>0</v>
      </c>
      <c r="Q79" s="36">
        <f t="shared" si="113"/>
        <v>0</v>
      </c>
      <c r="R79" s="36">
        <f t="shared" si="113"/>
        <v>0</v>
      </c>
      <c r="S79" s="36">
        <f t="shared" si="113"/>
        <v>0</v>
      </c>
      <c r="T79" s="47">
        <f t="shared" si="90"/>
        <v>119323</v>
      </c>
      <c r="V79" s="42"/>
    </row>
    <row r="80" spans="2:22" ht="21" customHeight="1" x14ac:dyDescent="0.25">
      <c r="B80" s="12" t="s">
        <v>137</v>
      </c>
      <c r="C80" s="12" t="s">
        <v>136</v>
      </c>
      <c r="D80" s="67">
        <v>1000000</v>
      </c>
      <c r="E80" s="67">
        <v>0</v>
      </c>
      <c r="F80" s="67">
        <f t="shared" si="76"/>
        <v>1000000</v>
      </c>
      <c r="G80" s="15">
        <v>1000000</v>
      </c>
      <c r="H80" s="35">
        <v>0</v>
      </c>
      <c r="I80" s="35">
        <v>0</v>
      </c>
      <c r="J80" s="35">
        <v>0</v>
      </c>
      <c r="K80" s="35">
        <v>119323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47">
        <f t="shared" si="90"/>
        <v>119323</v>
      </c>
      <c r="V80" s="42"/>
    </row>
    <row r="81" spans="2:22" ht="21" hidden="1" customHeight="1" x14ac:dyDescent="0.25">
      <c r="B81" s="7" t="s">
        <v>138</v>
      </c>
      <c r="C81" s="7" t="s">
        <v>139</v>
      </c>
      <c r="D81" s="66">
        <f>+D82+D85+D87+D89</f>
        <v>7300000</v>
      </c>
      <c r="E81" s="66">
        <f>+E82+E85+E87+E89</f>
        <v>3500000</v>
      </c>
      <c r="F81" s="66">
        <f>+F82+F85+F87+F89</f>
        <v>10800000</v>
      </c>
      <c r="G81" s="36">
        <f t="shared" ref="G81:K81" si="114">+G82+G85+G87+G89</f>
        <v>14400000</v>
      </c>
      <c r="H81" s="36">
        <f t="shared" si="114"/>
        <v>0</v>
      </c>
      <c r="I81" s="36">
        <f t="shared" si="114"/>
        <v>381677.34</v>
      </c>
      <c r="J81" s="36">
        <f t="shared" si="114"/>
        <v>370153.74</v>
      </c>
      <c r="K81" s="36">
        <f t="shared" si="114"/>
        <v>364363.56</v>
      </c>
      <c r="L81" s="36">
        <f t="shared" ref="L81:S81" si="115">+L82+L85+L87+L89</f>
        <v>0</v>
      </c>
      <c r="M81" s="36">
        <f t="shared" si="115"/>
        <v>0</v>
      </c>
      <c r="N81" s="36">
        <f t="shared" si="115"/>
        <v>0</v>
      </c>
      <c r="O81" s="36">
        <f t="shared" si="115"/>
        <v>0</v>
      </c>
      <c r="P81" s="36">
        <f t="shared" si="115"/>
        <v>0</v>
      </c>
      <c r="Q81" s="36">
        <f t="shared" si="115"/>
        <v>0</v>
      </c>
      <c r="R81" s="36">
        <f t="shared" si="115"/>
        <v>0</v>
      </c>
      <c r="S81" s="36">
        <f t="shared" si="115"/>
        <v>0</v>
      </c>
      <c r="T81" s="47">
        <f t="shared" si="90"/>
        <v>1116194.6400000001</v>
      </c>
      <c r="V81" s="42"/>
    </row>
    <row r="82" spans="2:22" ht="21" hidden="1" customHeight="1" x14ac:dyDescent="0.25">
      <c r="B82" s="7" t="s">
        <v>140</v>
      </c>
      <c r="C82" s="7" t="s">
        <v>141</v>
      </c>
      <c r="D82" s="66">
        <f t="shared" ref="D82" si="116">+D83</f>
        <v>5200000</v>
      </c>
      <c r="E82" s="66">
        <f>+E83+E84</f>
        <v>0</v>
      </c>
      <c r="F82" s="66">
        <f t="shared" si="76"/>
        <v>5200000</v>
      </c>
      <c r="G82" s="14">
        <f t="shared" ref="G82:H82" si="117">+G83</f>
        <v>5200000</v>
      </c>
      <c r="H82" s="36">
        <f t="shared" si="117"/>
        <v>0</v>
      </c>
      <c r="I82" s="36">
        <f>+I83+I84</f>
        <v>381677.34</v>
      </c>
      <c r="J82" s="36">
        <f>+J83+J84</f>
        <v>370153.74</v>
      </c>
      <c r="K82" s="36">
        <f>+K83+K84</f>
        <v>364363.56</v>
      </c>
      <c r="L82" s="36">
        <f t="shared" ref="L82" si="118">+L83+L84</f>
        <v>0</v>
      </c>
      <c r="M82" s="36">
        <f t="shared" ref="M82:S82" si="119">+M83+M84</f>
        <v>0</v>
      </c>
      <c r="N82" s="36">
        <f t="shared" ref="N82:O82" si="120">+N83+N84</f>
        <v>0</v>
      </c>
      <c r="O82" s="36">
        <f t="shared" si="120"/>
        <v>0</v>
      </c>
      <c r="P82" s="36">
        <f t="shared" si="119"/>
        <v>0</v>
      </c>
      <c r="Q82" s="36">
        <f t="shared" ref="Q82:R82" si="121">+Q83+Q84</f>
        <v>0</v>
      </c>
      <c r="R82" s="36">
        <f t="shared" si="121"/>
        <v>0</v>
      </c>
      <c r="S82" s="36">
        <f t="shared" si="119"/>
        <v>0</v>
      </c>
      <c r="T82" s="47">
        <f t="shared" si="90"/>
        <v>1116194.6400000001</v>
      </c>
      <c r="V82" s="42"/>
    </row>
    <row r="83" spans="2:22" ht="21" customHeight="1" x14ac:dyDescent="0.25">
      <c r="B83" s="12" t="s">
        <v>142</v>
      </c>
      <c r="C83" s="12" t="s">
        <v>141</v>
      </c>
      <c r="D83" s="67">
        <v>5200000</v>
      </c>
      <c r="E83" s="67">
        <v>0</v>
      </c>
      <c r="F83" s="67">
        <f>+D83+E83</f>
        <v>5200000</v>
      </c>
      <c r="G83" s="15">
        <v>5200000</v>
      </c>
      <c r="H83" s="35">
        <v>0</v>
      </c>
      <c r="I83" s="35">
        <v>381677.34</v>
      </c>
      <c r="J83" s="35">
        <v>370153.74</v>
      </c>
      <c r="K83" s="35">
        <v>364363.56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47">
        <f t="shared" si="90"/>
        <v>1116194.6400000001</v>
      </c>
      <c r="V83" s="42"/>
    </row>
    <row r="84" spans="2:22" ht="21" customHeight="1" x14ac:dyDescent="0.25">
      <c r="B84" s="12" t="s">
        <v>506</v>
      </c>
      <c r="C84" s="12" t="s">
        <v>507</v>
      </c>
      <c r="D84" s="67">
        <v>0</v>
      </c>
      <c r="E84" s="67">
        <v>0</v>
      </c>
      <c r="F84" s="67">
        <f>+D84+E84</f>
        <v>0</v>
      </c>
      <c r="G84" s="15">
        <v>5200000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47">
        <f t="shared" si="90"/>
        <v>0</v>
      </c>
      <c r="V84" s="42"/>
    </row>
    <row r="85" spans="2:22" ht="21" hidden="1" customHeight="1" x14ac:dyDescent="0.25">
      <c r="B85" s="7" t="s">
        <v>143</v>
      </c>
      <c r="C85" s="7" t="s">
        <v>144</v>
      </c>
      <c r="D85" s="66">
        <f t="shared" ref="D85:E85" si="122">+D86</f>
        <v>2000000</v>
      </c>
      <c r="E85" s="66">
        <f t="shared" si="122"/>
        <v>0</v>
      </c>
      <c r="F85" s="66">
        <f t="shared" si="76"/>
        <v>2000000</v>
      </c>
      <c r="G85" s="14">
        <f t="shared" ref="G85:S85" si="123">+G86</f>
        <v>2000000</v>
      </c>
      <c r="H85" s="36">
        <f t="shared" si="123"/>
        <v>0</v>
      </c>
      <c r="I85" s="36">
        <f t="shared" si="123"/>
        <v>0</v>
      </c>
      <c r="J85" s="36">
        <f t="shared" si="123"/>
        <v>0</v>
      </c>
      <c r="K85" s="36">
        <f t="shared" si="123"/>
        <v>0</v>
      </c>
      <c r="L85" s="36">
        <f t="shared" si="123"/>
        <v>0</v>
      </c>
      <c r="M85" s="36">
        <f t="shared" si="123"/>
        <v>0</v>
      </c>
      <c r="N85" s="36">
        <f t="shared" si="123"/>
        <v>0</v>
      </c>
      <c r="O85" s="36">
        <f t="shared" si="123"/>
        <v>0</v>
      </c>
      <c r="P85" s="36">
        <f t="shared" si="123"/>
        <v>0</v>
      </c>
      <c r="Q85" s="36">
        <f t="shared" si="123"/>
        <v>0</v>
      </c>
      <c r="R85" s="36">
        <f t="shared" si="123"/>
        <v>0</v>
      </c>
      <c r="S85" s="36">
        <f t="shared" si="123"/>
        <v>0</v>
      </c>
      <c r="T85" s="47">
        <f t="shared" si="90"/>
        <v>0</v>
      </c>
      <c r="V85" s="42"/>
    </row>
    <row r="86" spans="2:22" ht="21" customHeight="1" x14ac:dyDescent="0.25">
      <c r="B86" s="12" t="s">
        <v>145</v>
      </c>
      <c r="C86" s="12" t="s">
        <v>144</v>
      </c>
      <c r="D86" s="67">
        <v>2000000</v>
      </c>
      <c r="E86" s="67">
        <v>0</v>
      </c>
      <c r="F86" s="67">
        <f t="shared" si="76"/>
        <v>2000000</v>
      </c>
      <c r="G86" s="15">
        <v>2000000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47">
        <f t="shared" si="90"/>
        <v>0</v>
      </c>
      <c r="V86" s="42"/>
    </row>
    <row r="87" spans="2:22" ht="21" hidden="1" customHeight="1" x14ac:dyDescent="0.25">
      <c r="B87" s="7" t="s">
        <v>146</v>
      </c>
      <c r="C87" s="7" t="s">
        <v>147</v>
      </c>
      <c r="D87" s="66">
        <f t="shared" ref="D87:E87" si="124">+D88</f>
        <v>100000</v>
      </c>
      <c r="E87" s="66">
        <f t="shared" si="124"/>
        <v>3500000</v>
      </c>
      <c r="F87" s="67">
        <f t="shared" si="76"/>
        <v>3600000</v>
      </c>
      <c r="G87" s="14">
        <f t="shared" ref="G87:S87" si="125">+G88</f>
        <v>3600000</v>
      </c>
      <c r="H87" s="36">
        <f t="shared" si="125"/>
        <v>0</v>
      </c>
      <c r="I87" s="36">
        <f t="shared" si="125"/>
        <v>0</v>
      </c>
      <c r="J87" s="36">
        <f t="shared" si="125"/>
        <v>0</v>
      </c>
      <c r="K87" s="36">
        <f t="shared" si="125"/>
        <v>0</v>
      </c>
      <c r="L87" s="36">
        <f t="shared" si="125"/>
        <v>0</v>
      </c>
      <c r="M87" s="36">
        <f t="shared" si="125"/>
        <v>0</v>
      </c>
      <c r="N87" s="36">
        <f t="shared" si="125"/>
        <v>0</v>
      </c>
      <c r="O87" s="36">
        <f t="shared" si="125"/>
        <v>0</v>
      </c>
      <c r="P87" s="36">
        <f t="shared" si="125"/>
        <v>0</v>
      </c>
      <c r="Q87" s="36">
        <f t="shared" si="125"/>
        <v>0</v>
      </c>
      <c r="R87" s="36">
        <f t="shared" si="125"/>
        <v>0</v>
      </c>
      <c r="S87" s="36">
        <f t="shared" si="125"/>
        <v>0</v>
      </c>
      <c r="T87" s="47">
        <f t="shared" si="90"/>
        <v>0</v>
      </c>
      <c r="V87" s="42"/>
    </row>
    <row r="88" spans="2:22" ht="21" customHeight="1" x14ac:dyDescent="0.25">
      <c r="B88" s="12" t="s">
        <v>148</v>
      </c>
      <c r="C88" s="12" t="s">
        <v>149</v>
      </c>
      <c r="D88" s="67">
        <v>100000</v>
      </c>
      <c r="E88" s="67">
        <v>3500000</v>
      </c>
      <c r="F88" s="67">
        <f t="shared" si="76"/>
        <v>3600000</v>
      </c>
      <c r="G88" s="15">
        <v>3600000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47">
        <f t="shared" si="90"/>
        <v>0</v>
      </c>
      <c r="V88" s="42"/>
    </row>
    <row r="89" spans="2:22" s="28" customFormat="1" ht="20.25" hidden="1" customHeight="1" x14ac:dyDescent="0.25">
      <c r="B89" s="7" t="s">
        <v>496</v>
      </c>
      <c r="C89" s="7" t="s">
        <v>497</v>
      </c>
      <c r="D89" s="66">
        <f>+D90</f>
        <v>0</v>
      </c>
      <c r="E89" s="66">
        <f>+E90</f>
        <v>0</v>
      </c>
      <c r="F89" s="66">
        <f>+D89+E89</f>
        <v>0</v>
      </c>
      <c r="G89" s="36">
        <f t="shared" ref="G89:K89" si="126">+G90</f>
        <v>3600000</v>
      </c>
      <c r="H89" s="36">
        <f t="shared" si="126"/>
        <v>0</v>
      </c>
      <c r="I89" s="36">
        <f t="shared" si="126"/>
        <v>0</v>
      </c>
      <c r="J89" s="36">
        <f t="shared" si="126"/>
        <v>0</v>
      </c>
      <c r="K89" s="36">
        <f t="shared" si="126"/>
        <v>0</v>
      </c>
      <c r="L89" s="36">
        <f t="shared" ref="L89:S89" si="127">+L90</f>
        <v>0</v>
      </c>
      <c r="M89" s="36">
        <f t="shared" si="127"/>
        <v>0</v>
      </c>
      <c r="N89" s="36">
        <f t="shared" si="127"/>
        <v>0</v>
      </c>
      <c r="O89" s="36">
        <f t="shared" si="127"/>
        <v>0</v>
      </c>
      <c r="P89" s="36">
        <f t="shared" si="127"/>
        <v>0</v>
      </c>
      <c r="Q89" s="36">
        <f t="shared" si="127"/>
        <v>0</v>
      </c>
      <c r="R89" s="36">
        <f t="shared" si="127"/>
        <v>0</v>
      </c>
      <c r="S89" s="36">
        <f t="shared" si="127"/>
        <v>0</v>
      </c>
      <c r="T89" s="47">
        <f t="shared" si="90"/>
        <v>0</v>
      </c>
      <c r="V89" s="42"/>
    </row>
    <row r="90" spans="2:22" ht="21" customHeight="1" x14ac:dyDescent="0.25">
      <c r="B90" s="12" t="s">
        <v>498</v>
      </c>
      <c r="C90" s="12" t="s">
        <v>499</v>
      </c>
      <c r="D90" s="67">
        <v>0</v>
      </c>
      <c r="E90" s="67">
        <v>0</v>
      </c>
      <c r="F90" s="67">
        <f>+D90+E90</f>
        <v>0</v>
      </c>
      <c r="G90" s="15">
        <v>3600000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47">
        <f t="shared" si="90"/>
        <v>0</v>
      </c>
      <c r="V90" s="42"/>
    </row>
    <row r="91" spans="2:22" ht="21" hidden="1" customHeight="1" x14ac:dyDescent="0.25">
      <c r="B91" s="7" t="s">
        <v>150</v>
      </c>
      <c r="C91" s="7" t="s">
        <v>151</v>
      </c>
      <c r="D91" s="66">
        <f t="shared" ref="D91:E91" si="128">+D92+D94</f>
        <v>15000000</v>
      </c>
      <c r="E91" s="66">
        <f t="shared" si="128"/>
        <v>0</v>
      </c>
      <c r="F91" s="66">
        <f t="shared" ref="F91:F129" si="129">+D91+E91</f>
        <v>15000000</v>
      </c>
      <c r="G91" s="14">
        <f t="shared" ref="G91:P91" si="130">+G92+G94</f>
        <v>15000000</v>
      </c>
      <c r="H91" s="36">
        <f t="shared" si="130"/>
        <v>1002540.95</v>
      </c>
      <c r="I91" s="36">
        <f t="shared" si="130"/>
        <v>1033530.31</v>
      </c>
      <c r="J91" s="36">
        <f t="shared" si="130"/>
        <v>1002099.4</v>
      </c>
      <c r="K91" s="36">
        <f t="shared" si="130"/>
        <v>1019399.54</v>
      </c>
      <c r="L91" s="36">
        <f t="shared" ref="L91" si="131">+L92+L94</f>
        <v>0</v>
      </c>
      <c r="M91" s="36">
        <f t="shared" si="130"/>
        <v>0</v>
      </c>
      <c r="N91" s="36">
        <f t="shared" ref="N91:O91" si="132">+N92+N94</f>
        <v>0</v>
      </c>
      <c r="O91" s="36">
        <f t="shared" si="132"/>
        <v>0</v>
      </c>
      <c r="P91" s="36">
        <f t="shared" si="130"/>
        <v>0</v>
      </c>
      <c r="Q91" s="36">
        <f t="shared" ref="Q91" si="133">+Q92+Q94</f>
        <v>0</v>
      </c>
      <c r="R91" s="36">
        <f t="shared" ref="R91:S91" si="134">+R92+R94</f>
        <v>0</v>
      </c>
      <c r="S91" s="36">
        <f t="shared" si="134"/>
        <v>0</v>
      </c>
      <c r="T91" s="47">
        <f t="shared" si="90"/>
        <v>4057570.2</v>
      </c>
      <c r="V91" s="42"/>
    </row>
    <row r="92" spans="2:22" ht="21" hidden="1" customHeight="1" x14ac:dyDescent="0.25">
      <c r="B92" s="7" t="s">
        <v>152</v>
      </c>
      <c r="C92" s="7" t="s">
        <v>153</v>
      </c>
      <c r="D92" s="66">
        <f t="shared" ref="D92:E92" si="135">+D93</f>
        <v>2000000</v>
      </c>
      <c r="E92" s="66">
        <f t="shared" si="135"/>
        <v>0</v>
      </c>
      <c r="F92" s="66">
        <f t="shared" si="129"/>
        <v>2000000</v>
      </c>
      <c r="G92" s="14">
        <f t="shared" ref="G92:S92" si="136">+G93</f>
        <v>2000000</v>
      </c>
      <c r="H92" s="36">
        <f t="shared" si="136"/>
        <v>0</v>
      </c>
      <c r="I92" s="36">
        <f t="shared" si="136"/>
        <v>0</v>
      </c>
      <c r="J92" s="36">
        <f t="shared" si="136"/>
        <v>0</v>
      </c>
      <c r="K92" s="36">
        <f t="shared" si="136"/>
        <v>0</v>
      </c>
      <c r="L92" s="36">
        <f t="shared" si="136"/>
        <v>0</v>
      </c>
      <c r="M92" s="36">
        <f t="shared" si="136"/>
        <v>0</v>
      </c>
      <c r="N92" s="36">
        <f t="shared" si="136"/>
        <v>0</v>
      </c>
      <c r="O92" s="36">
        <f t="shared" si="136"/>
        <v>0</v>
      </c>
      <c r="P92" s="36">
        <f t="shared" si="136"/>
        <v>0</v>
      </c>
      <c r="Q92" s="36">
        <f t="shared" si="136"/>
        <v>0</v>
      </c>
      <c r="R92" s="36">
        <f t="shared" si="136"/>
        <v>0</v>
      </c>
      <c r="S92" s="36">
        <f t="shared" si="136"/>
        <v>0</v>
      </c>
      <c r="T92" s="47">
        <f t="shared" si="90"/>
        <v>0</v>
      </c>
      <c r="V92" s="42"/>
    </row>
    <row r="93" spans="2:22" ht="21" customHeight="1" x14ac:dyDescent="0.25">
      <c r="B93" s="12" t="s">
        <v>154</v>
      </c>
      <c r="C93" s="12" t="s">
        <v>153</v>
      </c>
      <c r="D93" s="67">
        <v>2000000</v>
      </c>
      <c r="E93" s="67">
        <v>0</v>
      </c>
      <c r="F93" s="67">
        <f t="shared" si="129"/>
        <v>2000000</v>
      </c>
      <c r="G93" s="15">
        <v>2000000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47">
        <f t="shared" si="90"/>
        <v>0</v>
      </c>
      <c r="V93" s="42"/>
    </row>
    <row r="94" spans="2:22" ht="21" hidden="1" customHeight="1" x14ac:dyDescent="0.25">
      <c r="B94" s="7" t="s">
        <v>155</v>
      </c>
      <c r="C94" s="7" t="s">
        <v>156</v>
      </c>
      <c r="D94" s="66">
        <f t="shared" ref="D94:E94" si="137">+D95</f>
        <v>13000000</v>
      </c>
      <c r="E94" s="66">
        <f t="shared" si="137"/>
        <v>0</v>
      </c>
      <c r="F94" s="66">
        <f t="shared" si="129"/>
        <v>13000000</v>
      </c>
      <c r="G94" s="14">
        <f t="shared" ref="G94:S94" si="138">+G95</f>
        <v>13000000</v>
      </c>
      <c r="H94" s="36">
        <f t="shared" si="138"/>
        <v>1002540.95</v>
      </c>
      <c r="I94" s="36">
        <f t="shared" si="138"/>
        <v>1033530.31</v>
      </c>
      <c r="J94" s="36">
        <f t="shared" si="138"/>
        <v>1002099.4</v>
      </c>
      <c r="K94" s="36">
        <f t="shared" si="138"/>
        <v>1019399.54</v>
      </c>
      <c r="L94" s="36">
        <f t="shared" si="138"/>
        <v>0</v>
      </c>
      <c r="M94" s="36">
        <f t="shared" si="138"/>
        <v>0</v>
      </c>
      <c r="N94" s="36">
        <f t="shared" si="138"/>
        <v>0</v>
      </c>
      <c r="O94" s="36">
        <f t="shared" si="138"/>
        <v>0</v>
      </c>
      <c r="P94" s="36">
        <f t="shared" si="138"/>
        <v>0</v>
      </c>
      <c r="Q94" s="36">
        <f t="shared" si="138"/>
        <v>0</v>
      </c>
      <c r="R94" s="36">
        <f t="shared" si="138"/>
        <v>0</v>
      </c>
      <c r="S94" s="36">
        <f t="shared" si="138"/>
        <v>0</v>
      </c>
      <c r="T94" s="47">
        <f t="shared" si="90"/>
        <v>4057570.2</v>
      </c>
      <c r="V94" s="42"/>
    </row>
    <row r="95" spans="2:22" ht="21" customHeight="1" x14ac:dyDescent="0.25">
      <c r="B95" s="12" t="s">
        <v>157</v>
      </c>
      <c r="C95" s="12" t="s">
        <v>156</v>
      </c>
      <c r="D95" s="67">
        <v>13000000</v>
      </c>
      <c r="E95" s="67">
        <v>0</v>
      </c>
      <c r="F95" s="67">
        <f t="shared" si="129"/>
        <v>13000000</v>
      </c>
      <c r="G95" s="15">
        <v>13000000</v>
      </c>
      <c r="H95" s="35">
        <v>1002540.95</v>
      </c>
      <c r="I95" s="35">
        <v>1033530.31</v>
      </c>
      <c r="J95" s="35">
        <v>1002099.4</v>
      </c>
      <c r="K95" s="35">
        <v>1019399.54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47">
        <f t="shared" si="90"/>
        <v>4057570.2</v>
      </c>
      <c r="V95" s="42"/>
    </row>
    <row r="96" spans="2:22" ht="32.25" hidden="1" customHeight="1" x14ac:dyDescent="0.25">
      <c r="B96" s="7" t="s">
        <v>158</v>
      </c>
      <c r="C96" s="7" t="s">
        <v>515</v>
      </c>
      <c r="D96" s="66">
        <f t="shared" ref="D96:E96" si="139">+D97+D104</f>
        <v>5100000</v>
      </c>
      <c r="E96" s="66">
        <f t="shared" si="139"/>
        <v>600000</v>
      </c>
      <c r="F96" s="66">
        <f t="shared" si="129"/>
        <v>5700000</v>
      </c>
      <c r="G96" s="14">
        <f t="shared" ref="G96:P96" si="140">+G97+G104</f>
        <v>5700000</v>
      </c>
      <c r="H96" s="36">
        <f t="shared" si="140"/>
        <v>0</v>
      </c>
      <c r="I96" s="36">
        <f t="shared" si="140"/>
        <v>54581.88</v>
      </c>
      <c r="J96" s="36">
        <f t="shared" si="140"/>
        <v>172000.54</v>
      </c>
      <c r="K96" s="36">
        <f t="shared" si="140"/>
        <v>169756.18</v>
      </c>
      <c r="L96" s="36">
        <f t="shared" ref="L96" si="141">+L97+L104</f>
        <v>0</v>
      </c>
      <c r="M96" s="36">
        <f t="shared" si="140"/>
        <v>0</v>
      </c>
      <c r="N96" s="36">
        <f t="shared" ref="N96:O96" si="142">+N97+N104</f>
        <v>0</v>
      </c>
      <c r="O96" s="36">
        <f t="shared" si="142"/>
        <v>0</v>
      </c>
      <c r="P96" s="36">
        <f t="shared" si="140"/>
        <v>0</v>
      </c>
      <c r="Q96" s="36">
        <f t="shared" ref="Q96" si="143">+Q97+Q104</f>
        <v>0</v>
      </c>
      <c r="R96" s="36">
        <f t="shared" ref="R96:S96" si="144">+R97+R104</f>
        <v>0</v>
      </c>
      <c r="S96" s="36">
        <f t="shared" si="144"/>
        <v>0</v>
      </c>
      <c r="T96" s="47">
        <f t="shared" si="90"/>
        <v>396338.6</v>
      </c>
      <c r="V96" s="42"/>
    </row>
    <row r="97" spans="2:22" ht="21" hidden="1" customHeight="1" x14ac:dyDescent="0.25">
      <c r="B97" s="7" t="s">
        <v>159</v>
      </c>
      <c r="C97" s="7" t="s">
        <v>160</v>
      </c>
      <c r="D97" s="66">
        <f t="shared" ref="D97:E97" si="145">+SUM(D98:D103)</f>
        <v>1900000</v>
      </c>
      <c r="E97" s="66">
        <f t="shared" si="145"/>
        <v>0</v>
      </c>
      <c r="F97" s="66">
        <f t="shared" si="129"/>
        <v>1900000</v>
      </c>
      <c r="G97" s="14">
        <f t="shared" ref="G97:H97" si="146">+SUM(G98:G103)</f>
        <v>1900000</v>
      </c>
      <c r="H97" s="36">
        <f t="shared" si="146"/>
        <v>0</v>
      </c>
      <c r="I97" s="36">
        <f t="shared" ref="I97:J97" si="147">+SUM(I98:I103)</f>
        <v>0</v>
      </c>
      <c r="J97" s="36">
        <f t="shared" si="147"/>
        <v>0</v>
      </c>
      <c r="K97" s="36">
        <f t="shared" ref="K97:P97" si="148">+SUM(K98:K103)</f>
        <v>0</v>
      </c>
      <c r="L97" s="36">
        <f t="shared" ref="L97" si="149">+SUM(L98:L103)</f>
        <v>0</v>
      </c>
      <c r="M97" s="36">
        <f t="shared" si="148"/>
        <v>0</v>
      </c>
      <c r="N97" s="36">
        <f t="shared" ref="N97:O97" si="150">+SUM(N98:N103)</f>
        <v>0</v>
      </c>
      <c r="O97" s="36">
        <f t="shared" si="150"/>
        <v>0</v>
      </c>
      <c r="P97" s="36">
        <f t="shared" si="148"/>
        <v>0</v>
      </c>
      <c r="Q97" s="36">
        <f t="shared" ref="Q97" si="151">+SUM(Q98:Q103)</f>
        <v>0</v>
      </c>
      <c r="R97" s="36">
        <f t="shared" ref="R97:S97" si="152">+SUM(R98:R103)</f>
        <v>0</v>
      </c>
      <c r="S97" s="36">
        <f t="shared" si="152"/>
        <v>0</v>
      </c>
      <c r="T97" s="47">
        <f t="shared" si="90"/>
        <v>0</v>
      </c>
      <c r="V97" s="42"/>
    </row>
    <row r="98" spans="2:22" ht="21" customHeight="1" x14ac:dyDescent="0.25">
      <c r="B98" s="12" t="s">
        <v>161</v>
      </c>
      <c r="C98" s="12" t="s">
        <v>162</v>
      </c>
      <c r="D98" s="67">
        <v>100000</v>
      </c>
      <c r="E98" s="67">
        <v>0</v>
      </c>
      <c r="F98" s="67">
        <f t="shared" si="129"/>
        <v>100000</v>
      </c>
      <c r="G98" s="15">
        <v>100000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47">
        <f t="shared" ref="T98:T129" si="153">+SUM(H98:S98)</f>
        <v>0</v>
      </c>
      <c r="V98" s="42"/>
    </row>
    <row r="99" spans="2:22" ht="21" customHeight="1" x14ac:dyDescent="0.25">
      <c r="B99" s="12" t="s">
        <v>163</v>
      </c>
      <c r="C99" s="12" t="s">
        <v>164</v>
      </c>
      <c r="D99" s="67">
        <v>100000</v>
      </c>
      <c r="E99" s="67">
        <v>0</v>
      </c>
      <c r="F99" s="67">
        <f t="shared" si="129"/>
        <v>100000</v>
      </c>
      <c r="G99" s="15">
        <v>100000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47">
        <f t="shared" si="153"/>
        <v>0</v>
      </c>
      <c r="V99" s="42"/>
    </row>
    <row r="100" spans="2:22" ht="21" customHeight="1" x14ac:dyDescent="0.25">
      <c r="B100" s="12" t="s">
        <v>165</v>
      </c>
      <c r="C100" s="12" t="s">
        <v>166</v>
      </c>
      <c r="D100" s="67">
        <v>50000</v>
      </c>
      <c r="E100" s="67">
        <v>0</v>
      </c>
      <c r="F100" s="67">
        <f t="shared" si="129"/>
        <v>50000</v>
      </c>
      <c r="G100" s="15">
        <v>50000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47">
        <f t="shared" si="153"/>
        <v>0</v>
      </c>
      <c r="V100" s="42"/>
    </row>
    <row r="101" spans="2:22" ht="21" customHeight="1" x14ac:dyDescent="0.25">
      <c r="B101" s="12" t="s">
        <v>167</v>
      </c>
      <c r="C101" s="12" t="s">
        <v>168</v>
      </c>
      <c r="D101" s="67">
        <v>50000</v>
      </c>
      <c r="E101" s="67">
        <v>0</v>
      </c>
      <c r="F101" s="67">
        <f t="shared" si="129"/>
        <v>50000</v>
      </c>
      <c r="G101" s="15">
        <v>50000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47">
        <f t="shared" si="153"/>
        <v>0</v>
      </c>
      <c r="V101" s="42"/>
    </row>
    <row r="102" spans="2:22" ht="21" customHeight="1" x14ac:dyDescent="0.25">
      <c r="B102" s="12" t="s">
        <v>169</v>
      </c>
      <c r="C102" s="12" t="s">
        <v>170</v>
      </c>
      <c r="D102" s="67">
        <v>1500000</v>
      </c>
      <c r="E102" s="67">
        <v>0</v>
      </c>
      <c r="F102" s="67">
        <f t="shared" si="129"/>
        <v>1500000</v>
      </c>
      <c r="G102" s="15">
        <v>1500000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47">
        <f t="shared" si="153"/>
        <v>0</v>
      </c>
      <c r="V102" s="42"/>
    </row>
    <row r="103" spans="2:22" ht="21" customHeight="1" x14ac:dyDescent="0.25">
      <c r="B103" s="12" t="s">
        <v>171</v>
      </c>
      <c r="C103" s="12" t="s">
        <v>172</v>
      </c>
      <c r="D103" s="67">
        <v>100000</v>
      </c>
      <c r="E103" s="67"/>
      <c r="F103" s="67">
        <f t="shared" si="129"/>
        <v>100000</v>
      </c>
      <c r="G103" s="15">
        <v>100000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47">
        <f t="shared" si="153"/>
        <v>0</v>
      </c>
      <c r="V103" s="42"/>
    </row>
    <row r="104" spans="2:22" ht="21" hidden="1" customHeight="1" x14ac:dyDescent="0.25">
      <c r="B104" s="7" t="s">
        <v>173</v>
      </c>
      <c r="C104" s="7" t="s">
        <v>174</v>
      </c>
      <c r="D104" s="66">
        <f t="shared" ref="D104:E104" si="154">+SUM(D105:D109)</f>
        <v>3200000</v>
      </c>
      <c r="E104" s="66">
        <f t="shared" si="154"/>
        <v>600000</v>
      </c>
      <c r="F104" s="66">
        <f t="shared" si="129"/>
        <v>3800000</v>
      </c>
      <c r="G104" s="14">
        <f t="shared" ref="G104:P104" si="155">+SUM(G105:G109)</f>
        <v>3800000</v>
      </c>
      <c r="H104" s="36">
        <f t="shared" si="155"/>
        <v>0</v>
      </c>
      <c r="I104" s="36">
        <f t="shared" si="155"/>
        <v>54581.88</v>
      </c>
      <c r="J104" s="36">
        <f t="shared" si="155"/>
        <v>172000.54</v>
      </c>
      <c r="K104" s="36">
        <f t="shared" si="155"/>
        <v>169756.18</v>
      </c>
      <c r="L104" s="36">
        <f t="shared" ref="L104" si="156">+SUM(L105:L109)</f>
        <v>0</v>
      </c>
      <c r="M104" s="36">
        <f t="shared" si="155"/>
        <v>0</v>
      </c>
      <c r="N104" s="36">
        <f t="shared" ref="N104:O104" si="157">+SUM(N105:N109)</f>
        <v>0</v>
      </c>
      <c r="O104" s="36">
        <f t="shared" si="157"/>
        <v>0</v>
      </c>
      <c r="P104" s="36">
        <f t="shared" si="155"/>
        <v>0</v>
      </c>
      <c r="Q104" s="36">
        <f t="shared" ref="Q104" si="158">+SUM(Q105:Q109)</f>
        <v>0</v>
      </c>
      <c r="R104" s="36">
        <f t="shared" ref="R104:S104" si="159">+SUM(R105:R109)</f>
        <v>0</v>
      </c>
      <c r="S104" s="36">
        <f t="shared" si="159"/>
        <v>0</v>
      </c>
      <c r="T104" s="47">
        <f t="shared" si="153"/>
        <v>396338.6</v>
      </c>
      <c r="V104" s="42"/>
    </row>
    <row r="105" spans="2:22" ht="21" customHeight="1" x14ac:dyDescent="0.25">
      <c r="B105" s="12" t="s">
        <v>175</v>
      </c>
      <c r="C105" s="12" t="s">
        <v>176</v>
      </c>
      <c r="D105" s="67">
        <v>50000</v>
      </c>
      <c r="E105" s="67">
        <v>0</v>
      </c>
      <c r="F105" s="67">
        <f t="shared" si="129"/>
        <v>50000</v>
      </c>
      <c r="G105" s="15">
        <v>50000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47">
        <f t="shared" si="153"/>
        <v>0</v>
      </c>
      <c r="V105" s="42"/>
    </row>
    <row r="106" spans="2:22" ht="21" customHeight="1" x14ac:dyDescent="0.25">
      <c r="B106" s="12" t="s">
        <v>177</v>
      </c>
      <c r="C106" s="12" t="s">
        <v>178</v>
      </c>
      <c r="D106" s="67">
        <v>100000</v>
      </c>
      <c r="E106" s="67">
        <v>0</v>
      </c>
      <c r="F106" s="67">
        <f t="shared" si="129"/>
        <v>100000</v>
      </c>
      <c r="G106" s="15">
        <v>100000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47">
        <f t="shared" si="153"/>
        <v>0</v>
      </c>
      <c r="V106" s="42"/>
    </row>
    <row r="107" spans="2:22" ht="21" customHeight="1" x14ac:dyDescent="0.25">
      <c r="B107" s="12" t="s">
        <v>179</v>
      </c>
      <c r="C107" s="12" t="s">
        <v>180</v>
      </c>
      <c r="D107" s="67">
        <v>50000</v>
      </c>
      <c r="E107" s="67">
        <v>0</v>
      </c>
      <c r="F107" s="67">
        <f t="shared" si="129"/>
        <v>50000</v>
      </c>
      <c r="G107" s="15">
        <v>50000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47">
        <f t="shared" si="153"/>
        <v>0</v>
      </c>
      <c r="V107" s="42"/>
    </row>
    <row r="108" spans="2:22" ht="21" customHeight="1" x14ac:dyDescent="0.25">
      <c r="B108" s="12" t="s">
        <v>181</v>
      </c>
      <c r="C108" s="12" t="s">
        <v>182</v>
      </c>
      <c r="D108" s="67">
        <v>3000000</v>
      </c>
      <c r="E108" s="67">
        <v>0</v>
      </c>
      <c r="F108" s="67">
        <f t="shared" si="129"/>
        <v>3000000</v>
      </c>
      <c r="G108" s="15">
        <v>3000000</v>
      </c>
      <c r="H108" s="35">
        <v>0</v>
      </c>
      <c r="I108" s="35">
        <v>54581.88</v>
      </c>
      <c r="J108" s="35">
        <v>172000.54</v>
      </c>
      <c r="K108" s="35">
        <v>169756.18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47">
        <f t="shared" si="153"/>
        <v>396338.6</v>
      </c>
      <c r="V108" s="42"/>
    </row>
    <row r="109" spans="2:22" ht="20.25" customHeight="1" x14ac:dyDescent="0.25">
      <c r="B109" s="12" t="s">
        <v>183</v>
      </c>
      <c r="C109" s="12" t="s">
        <v>184</v>
      </c>
      <c r="D109" s="67">
        <v>0</v>
      </c>
      <c r="E109" s="67">
        <v>600000</v>
      </c>
      <c r="F109" s="67">
        <f t="shared" si="129"/>
        <v>600000</v>
      </c>
      <c r="G109" s="15">
        <v>600000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47">
        <f t="shared" si="153"/>
        <v>0</v>
      </c>
      <c r="V109" s="42"/>
    </row>
    <row r="110" spans="2:22" ht="31.5" hidden="1" customHeight="1" x14ac:dyDescent="0.25">
      <c r="B110" s="7" t="s">
        <v>185</v>
      </c>
      <c r="C110" s="7" t="s">
        <v>186</v>
      </c>
      <c r="D110" s="66">
        <f t="shared" ref="D110:E110" si="160">+D111+D113+D116+D119+D125</f>
        <v>249711313</v>
      </c>
      <c r="E110" s="66">
        <f t="shared" si="160"/>
        <v>-62625000</v>
      </c>
      <c r="F110" s="66">
        <f t="shared" si="129"/>
        <v>187086313</v>
      </c>
      <c r="G110" s="14">
        <f t="shared" ref="G110:P110" si="161">+G111+G113+G116+G119+G125</f>
        <v>218586313</v>
      </c>
      <c r="H110" s="36">
        <f t="shared" si="161"/>
        <v>0</v>
      </c>
      <c r="I110" s="36">
        <f t="shared" si="161"/>
        <v>70800</v>
      </c>
      <c r="J110" s="36">
        <f t="shared" si="161"/>
        <v>66000</v>
      </c>
      <c r="K110" s="36">
        <f t="shared" si="161"/>
        <v>115626.98</v>
      </c>
      <c r="L110" s="36">
        <f t="shared" ref="L110" si="162">+L111+L113+L116+L119+L125</f>
        <v>0</v>
      </c>
      <c r="M110" s="36">
        <f t="shared" si="161"/>
        <v>0</v>
      </c>
      <c r="N110" s="36">
        <f t="shared" ref="N110:O110" si="163">+N111+N113+N116+N119+N125</f>
        <v>0</v>
      </c>
      <c r="O110" s="36">
        <f t="shared" si="163"/>
        <v>0</v>
      </c>
      <c r="P110" s="36">
        <f t="shared" si="161"/>
        <v>0</v>
      </c>
      <c r="Q110" s="36">
        <f t="shared" ref="Q110" si="164">+Q111+Q113+Q116+Q119+Q125</f>
        <v>0</v>
      </c>
      <c r="R110" s="36">
        <f t="shared" ref="R110:S110" si="165">+R111+R113+R116+R119+R125</f>
        <v>0</v>
      </c>
      <c r="S110" s="36">
        <f t="shared" si="165"/>
        <v>0</v>
      </c>
      <c r="T110" s="47">
        <f t="shared" si="153"/>
        <v>252426.97999999998</v>
      </c>
      <c r="V110" s="42"/>
    </row>
    <row r="111" spans="2:22" ht="21" hidden="1" customHeight="1" x14ac:dyDescent="0.25">
      <c r="B111" s="7" t="s">
        <v>187</v>
      </c>
      <c r="C111" s="7" t="s">
        <v>188</v>
      </c>
      <c r="D111" s="66">
        <f t="shared" ref="D111:E111" si="166">+D112</f>
        <v>240000</v>
      </c>
      <c r="E111" s="66">
        <f t="shared" si="166"/>
        <v>0</v>
      </c>
      <c r="F111" s="66">
        <f t="shared" si="129"/>
        <v>240000</v>
      </c>
      <c r="G111" s="14">
        <f t="shared" ref="G111:S111" si="167">+G112</f>
        <v>240000</v>
      </c>
      <c r="H111" s="36">
        <f t="shared" si="167"/>
        <v>0</v>
      </c>
      <c r="I111" s="36">
        <f t="shared" si="167"/>
        <v>0</v>
      </c>
      <c r="J111" s="36">
        <f t="shared" si="167"/>
        <v>0</v>
      </c>
      <c r="K111" s="36">
        <f t="shared" si="167"/>
        <v>3226.98</v>
      </c>
      <c r="L111" s="36">
        <f t="shared" si="167"/>
        <v>0</v>
      </c>
      <c r="M111" s="36">
        <f t="shared" si="167"/>
        <v>0</v>
      </c>
      <c r="N111" s="36">
        <f t="shared" si="167"/>
        <v>0</v>
      </c>
      <c r="O111" s="36">
        <f t="shared" si="167"/>
        <v>0</v>
      </c>
      <c r="P111" s="36">
        <f t="shared" si="167"/>
        <v>0</v>
      </c>
      <c r="Q111" s="36">
        <f t="shared" si="167"/>
        <v>0</v>
      </c>
      <c r="R111" s="36">
        <f t="shared" si="167"/>
        <v>0</v>
      </c>
      <c r="S111" s="36">
        <f t="shared" si="167"/>
        <v>0</v>
      </c>
      <c r="T111" s="47">
        <f t="shared" si="153"/>
        <v>3226.98</v>
      </c>
      <c r="V111" s="42"/>
    </row>
    <row r="112" spans="2:22" ht="21" customHeight="1" x14ac:dyDescent="0.25">
      <c r="B112" s="12" t="s">
        <v>189</v>
      </c>
      <c r="C112" s="12" t="s">
        <v>188</v>
      </c>
      <c r="D112" s="67">
        <v>240000</v>
      </c>
      <c r="E112" s="67">
        <v>0</v>
      </c>
      <c r="F112" s="67">
        <f t="shared" si="129"/>
        <v>240000</v>
      </c>
      <c r="G112" s="15">
        <v>240000</v>
      </c>
      <c r="H112" s="35">
        <v>0</v>
      </c>
      <c r="I112" s="35">
        <v>0</v>
      </c>
      <c r="J112" s="35">
        <v>0</v>
      </c>
      <c r="K112" s="35">
        <v>3226.98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47">
        <f t="shared" si="153"/>
        <v>3226.98</v>
      </c>
      <c r="V112" s="42"/>
    </row>
    <row r="113" spans="2:22" ht="21" hidden="1" customHeight="1" x14ac:dyDescent="0.25">
      <c r="B113" s="7" t="s">
        <v>190</v>
      </c>
      <c r="C113" s="7" t="s">
        <v>191</v>
      </c>
      <c r="D113" s="66">
        <f t="shared" ref="D113:E113" si="168">+D114+D115</f>
        <v>150000</v>
      </c>
      <c r="E113" s="66">
        <f t="shared" si="168"/>
        <v>200000</v>
      </c>
      <c r="F113" s="66">
        <f t="shared" si="129"/>
        <v>350000</v>
      </c>
      <c r="G113" s="14">
        <f t="shared" ref="G113:P113" si="169">+G114+G115</f>
        <v>350000</v>
      </c>
      <c r="H113" s="36">
        <f t="shared" si="169"/>
        <v>0</v>
      </c>
      <c r="I113" s="36">
        <f t="shared" si="169"/>
        <v>0</v>
      </c>
      <c r="J113" s="36">
        <f t="shared" si="169"/>
        <v>0</v>
      </c>
      <c r="K113" s="36">
        <f t="shared" si="169"/>
        <v>0</v>
      </c>
      <c r="L113" s="36">
        <f t="shared" ref="L113" si="170">+L114+L115</f>
        <v>0</v>
      </c>
      <c r="M113" s="36">
        <f t="shared" si="169"/>
        <v>0</v>
      </c>
      <c r="N113" s="36">
        <f t="shared" ref="N113:O113" si="171">+N114+N115</f>
        <v>0</v>
      </c>
      <c r="O113" s="36">
        <f t="shared" si="171"/>
        <v>0</v>
      </c>
      <c r="P113" s="36">
        <f t="shared" si="169"/>
        <v>0</v>
      </c>
      <c r="Q113" s="36">
        <f t="shared" ref="Q113" si="172">+Q114+Q115</f>
        <v>0</v>
      </c>
      <c r="R113" s="36">
        <f t="shared" ref="R113:S113" si="173">+R114+R115</f>
        <v>0</v>
      </c>
      <c r="S113" s="36">
        <f t="shared" si="173"/>
        <v>0</v>
      </c>
      <c r="T113" s="47">
        <f t="shared" si="153"/>
        <v>0</v>
      </c>
      <c r="V113" s="42"/>
    </row>
    <row r="114" spans="2:22" ht="21" customHeight="1" x14ac:dyDescent="0.25">
      <c r="B114" s="12" t="s">
        <v>192</v>
      </c>
      <c r="C114" s="12" t="s">
        <v>193</v>
      </c>
      <c r="D114" s="67">
        <v>0</v>
      </c>
      <c r="E114" s="67">
        <v>200000</v>
      </c>
      <c r="F114" s="67">
        <f t="shared" si="129"/>
        <v>200000</v>
      </c>
      <c r="G114" s="15">
        <v>200000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47">
        <f t="shared" si="153"/>
        <v>0</v>
      </c>
      <c r="V114" s="42"/>
    </row>
    <row r="115" spans="2:22" ht="21" customHeight="1" x14ac:dyDescent="0.25">
      <c r="B115" s="12" t="s">
        <v>194</v>
      </c>
      <c r="C115" s="12" t="s">
        <v>195</v>
      </c>
      <c r="D115" s="67">
        <v>150000</v>
      </c>
      <c r="E115" s="67">
        <v>0</v>
      </c>
      <c r="F115" s="67">
        <f t="shared" si="129"/>
        <v>150000</v>
      </c>
      <c r="G115" s="15">
        <v>150000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47">
        <f t="shared" si="153"/>
        <v>0</v>
      </c>
      <c r="V115" s="42"/>
    </row>
    <row r="116" spans="2:22" ht="36" hidden="1" customHeight="1" x14ac:dyDescent="0.25">
      <c r="B116" s="7" t="s">
        <v>196</v>
      </c>
      <c r="C116" s="7" t="s">
        <v>197</v>
      </c>
      <c r="D116" s="66">
        <f t="shared" ref="D116:E116" si="174">+D117+D118</f>
        <v>238211313</v>
      </c>
      <c r="E116" s="66">
        <f t="shared" si="174"/>
        <v>-62825000</v>
      </c>
      <c r="F116" s="66">
        <f t="shared" si="129"/>
        <v>175386313</v>
      </c>
      <c r="G116" s="14">
        <f t="shared" ref="G116:P116" si="175">+G117+G118</f>
        <v>206886313</v>
      </c>
      <c r="H116" s="36">
        <f t="shared" si="175"/>
        <v>0</v>
      </c>
      <c r="I116" s="36">
        <f t="shared" si="175"/>
        <v>0</v>
      </c>
      <c r="J116" s="36">
        <f t="shared" si="175"/>
        <v>0</v>
      </c>
      <c r="K116" s="36">
        <f t="shared" si="175"/>
        <v>0</v>
      </c>
      <c r="L116" s="36">
        <f t="shared" ref="L116" si="176">+L117+L118</f>
        <v>0</v>
      </c>
      <c r="M116" s="36">
        <f t="shared" si="175"/>
        <v>0</v>
      </c>
      <c r="N116" s="36">
        <f t="shared" ref="N116:O116" si="177">+N117+N118</f>
        <v>0</v>
      </c>
      <c r="O116" s="36">
        <f t="shared" si="177"/>
        <v>0</v>
      </c>
      <c r="P116" s="36">
        <f t="shared" si="175"/>
        <v>0</v>
      </c>
      <c r="Q116" s="36">
        <f t="shared" ref="Q116" si="178">+Q117+Q118</f>
        <v>0</v>
      </c>
      <c r="R116" s="36">
        <f t="shared" ref="R116:S116" si="179">+R117+R118</f>
        <v>0</v>
      </c>
      <c r="S116" s="36">
        <f t="shared" si="179"/>
        <v>0</v>
      </c>
      <c r="T116" s="47">
        <f t="shared" si="153"/>
        <v>0</v>
      </c>
      <c r="V116" s="42"/>
    </row>
    <row r="117" spans="2:22" ht="21" customHeight="1" x14ac:dyDescent="0.25">
      <c r="B117" s="12" t="s">
        <v>198</v>
      </c>
      <c r="C117" s="12" t="s">
        <v>199</v>
      </c>
      <c r="D117" s="67">
        <v>238161313</v>
      </c>
      <c r="E117" s="67">
        <v>-62825000</v>
      </c>
      <c r="F117" s="67">
        <f t="shared" si="129"/>
        <v>175336313</v>
      </c>
      <c r="G117" s="15">
        <v>206836313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47">
        <f t="shared" si="153"/>
        <v>0</v>
      </c>
      <c r="V117" s="42"/>
    </row>
    <row r="118" spans="2:22" ht="21" customHeight="1" x14ac:dyDescent="0.25">
      <c r="B118" s="12" t="s">
        <v>200</v>
      </c>
      <c r="C118" s="12" t="s">
        <v>201</v>
      </c>
      <c r="D118" s="67">
        <v>50000</v>
      </c>
      <c r="E118" s="67">
        <v>0</v>
      </c>
      <c r="F118" s="67">
        <f t="shared" si="129"/>
        <v>50000</v>
      </c>
      <c r="G118" s="15">
        <v>50000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47">
        <f t="shared" si="153"/>
        <v>0</v>
      </c>
      <c r="V118" s="42"/>
    </row>
    <row r="119" spans="2:22" ht="21" hidden="1" customHeight="1" x14ac:dyDescent="0.25">
      <c r="B119" s="7" t="s">
        <v>202</v>
      </c>
      <c r="C119" s="7" t="s">
        <v>203</v>
      </c>
      <c r="D119" s="66">
        <f t="shared" ref="D119:E119" si="180">+SUM(D120:D124)</f>
        <v>11050000</v>
      </c>
      <c r="E119" s="66">
        <f t="shared" si="180"/>
        <v>0</v>
      </c>
      <c r="F119" s="66">
        <f t="shared" si="129"/>
        <v>11050000</v>
      </c>
      <c r="G119" s="14">
        <f t="shared" ref="G119:H119" si="181">+SUM(G120:G124)</f>
        <v>11050000</v>
      </c>
      <c r="H119" s="36">
        <f t="shared" si="181"/>
        <v>0</v>
      </c>
      <c r="I119" s="36">
        <f t="shared" ref="I119:J119" si="182">+SUM(I120:I124)</f>
        <v>70800</v>
      </c>
      <c r="J119" s="36">
        <f t="shared" si="182"/>
        <v>66000</v>
      </c>
      <c r="K119" s="36">
        <f t="shared" ref="K119:P119" si="183">+SUM(K120:K124)</f>
        <v>112400</v>
      </c>
      <c r="L119" s="36">
        <f t="shared" ref="L119" si="184">+SUM(L120:L124)</f>
        <v>0</v>
      </c>
      <c r="M119" s="36">
        <f t="shared" si="183"/>
        <v>0</v>
      </c>
      <c r="N119" s="36">
        <f t="shared" ref="N119:O119" si="185">+SUM(N120:N124)</f>
        <v>0</v>
      </c>
      <c r="O119" s="36">
        <f t="shared" si="185"/>
        <v>0</v>
      </c>
      <c r="P119" s="36">
        <f t="shared" si="183"/>
        <v>0</v>
      </c>
      <c r="Q119" s="36">
        <f t="shared" ref="Q119" si="186">+SUM(Q120:Q124)</f>
        <v>0</v>
      </c>
      <c r="R119" s="36">
        <f t="shared" ref="R119:S119" si="187">+SUM(R120:R124)</f>
        <v>0</v>
      </c>
      <c r="S119" s="36">
        <f t="shared" si="187"/>
        <v>0</v>
      </c>
      <c r="T119" s="47">
        <f t="shared" si="153"/>
        <v>249200</v>
      </c>
      <c r="V119" s="42"/>
    </row>
    <row r="120" spans="2:22" ht="21" customHeight="1" x14ac:dyDescent="0.25">
      <c r="B120" s="12" t="s">
        <v>204</v>
      </c>
      <c r="C120" s="12" t="s">
        <v>495</v>
      </c>
      <c r="D120" s="67">
        <v>1000000</v>
      </c>
      <c r="E120" s="67">
        <v>0</v>
      </c>
      <c r="F120" s="67">
        <f t="shared" si="129"/>
        <v>1000000</v>
      </c>
      <c r="G120" s="15">
        <v>1000000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47">
        <f t="shared" si="153"/>
        <v>0</v>
      </c>
      <c r="V120" s="42"/>
    </row>
    <row r="121" spans="2:22" ht="21" customHeight="1" x14ac:dyDescent="0.25">
      <c r="B121" s="12" t="s">
        <v>205</v>
      </c>
      <c r="C121" s="12" t="s">
        <v>206</v>
      </c>
      <c r="D121" s="67">
        <v>3000000</v>
      </c>
      <c r="E121" s="67">
        <v>0</v>
      </c>
      <c r="F121" s="67">
        <f t="shared" si="129"/>
        <v>3000000</v>
      </c>
      <c r="G121" s="15">
        <v>3000000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47">
        <f t="shared" si="153"/>
        <v>0</v>
      </c>
      <c r="V121" s="42"/>
    </row>
    <row r="122" spans="2:22" ht="21" customHeight="1" x14ac:dyDescent="0.25">
      <c r="B122" s="12" t="s">
        <v>207</v>
      </c>
      <c r="C122" s="12" t="s">
        <v>208</v>
      </c>
      <c r="D122" s="67">
        <v>1000000</v>
      </c>
      <c r="E122" s="67">
        <v>0</v>
      </c>
      <c r="F122" s="67">
        <f t="shared" si="129"/>
        <v>1000000</v>
      </c>
      <c r="G122" s="15">
        <v>1000000</v>
      </c>
      <c r="H122" s="35">
        <v>0</v>
      </c>
      <c r="I122" s="35">
        <v>0</v>
      </c>
      <c r="J122" s="35">
        <v>66000</v>
      </c>
      <c r="K122" s="35">
        <v>18000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47">
        <f t="shared" si="153"/>
        <v>84000</v>
      </c>
      <c r="V122" s="42"/>
    </row>
    <row r="123" spans="2:22" ht="21" customHeight="1" x14ac:dyDescent="0.25">
      <c r="B123" s="12" t="s">
        <v>209</v>
      </c>
      <c r="C123" s="12" t="s">
        <v>210</v>
      </c>
      <c r="D123" s="67">
        <v>50000</v>
      </c>
      <c r="E123" s="67">
        <v>0</v>
      </c>
      <c r="F123" s="67">
        <f t="shared" si="129"/>
        <v>50000</v>
      </c>
      <c r="G123" s="15">
        <v>50000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47">
        <f t="shared" si="153"/>
        <v>0</v>
      </c>
      <c r="V123" s="42"/>
    </row>
    <row r="124" spans="2:22" ht="21" customHeight="1" x14ac:dyDescent="0.25">
      <c r="B124" s="12" t="s">
        <v>211</v>
      </c>
      <c r="C124" s="12" t="s">
        <v>212</v>
      </c>
      <c r="D124" s="67">
        <v>6000000</v>
      </c>
      <c r="E124" s="67">
        <v>0</v>
      </c>
      <c r="F124" s="67">
        <f t="shared" si="129"/>
        <v>6000000</v>
      </c>
      <c r="G124" s="15">
        <v>6000000</v>
      </c>
      <c r="H124" s="35">
        <v>0</v>
      </c>
      <c r="I124" s="35">
        <v>70800</v>
      </c>
      <c r="J124" s="35">
        <v>0</v>
      </c>
      <c r="K124" s="35">
        <v>94400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47">
        <f t="shared" si="153"/>
        <v>165200</v>
      </c>
      <c r="V124" s="42"/>
    </row>
    <row r="125" spans="2:22" ht="21" hidden="1" customHeight="1" x14ac:dyDescent="0.25">
      <c r="B125" s="7" t="s">
        <v>213</v>
      </c>
      <c r="C125" s="7" t="s">
        <v>214</v>
      </c>
      <c r="D125" s="66">
        <f t="shared" ref="D125:E125" si="188">+D126</f>
        <v>60000</v>
      </c>
      <c r="E125" s="66">
        <f t="shared" si="188"/>
        <v>0</v>
      </c>
      <c r="F125" s="66">
        <f t="shared" si="129"/>
        <v>60000</v>
      </c>
      <c r="G125" s="14">
        <f t="shared" ref="G125:S125" si="189">+G126</f>
        <v>60000</v>
      </c>
      <c r="H125" s="36">
        <f t="shared" si="189"/>
        <v>0</v>
      </c>
      <c r="I125" s="36">
        <f t="shared" si="189"/>
        <v>0</v>
      </c>
      <c r="J125" s="36">
        <f t="shared" si="189"/>
        <v>0</v>
      </c>
      <c r="K125" s="36">
        <f t="shared" si="189"/>
        <v>0</v>
      </c>
      <c r="L125" s="36">
        <f t="shared" si="189"/>
        <v>0</v>
      </c>
      <c r="M125" s="36">
        <f t="shared" si="189"/>
        <v>0</v>
      </c>
      <c r="N125" s="36">
        <f t="shared" si="189"/>
        <v>0</v>
      </c>
      <c r="O125" s="36">
        <f t="shared" si="189"/>
        <v>0</v>
      </c>
      <c r="P125" s="36">
        <f t="shared" si="189"/>
        <v>0</v>
      </c>
      <c r="Q125" s="36">
        <f t="shared" si="189"/>
        <v>0</v>
      </c>
      <c r="R125" s="36">
        <f t="shared" si="189"/>
        <v>0</v>
      </c>
      <c r="S125" s="36">
        <f t="shared" si="189"/>
        <v>0</v>
      </c>
      <c r="T125" s="47">
        <f t="shared" si="153"/>
        <v>0</v>
      </c>
      <c r="V125" s="42"/>
    </row>
    <row r="126" spans="2:22" ht="21" customHeight="1" x14ac:dyDescent="0.25">
      <c r="B126" s="12" t="s">
        <v>215</v>
      </c>
      <c r="C126" s="12" t="s">
        <v>216</v>
      </c>
      <c r="D126" s="67">
        <v>60000</v>
      </c>
      <c r="E126" s="67">
        <v>0</v>
      </c>
      <c r="F126" s="67">
        <f t="shared" si="129"/>
        <v>60000</v>
      </c>
      <c r="G126" s="15">
        <v>60000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47">
        <f t="shared" si="153"/>
        <v>0</v>
      </c>
      <c r="V126" s="42"/>
    </row>
    <row r="127" spans="2:22" ht="21" hidden="1" customHeight="1" x14ac:dyDescent="0.25">
      <c r="B127" s="7" t="s">
        <v>217</v>
      </c>
      <c r="C127" s="7" t="s">
        <v>218</v>
      </c>
      <c r="D127" s="66">
        <f t="shared" ref="D127:E128" si="190">+D128</f>
        <v>18600000</v>
      </c>
      <c r="E127" s="66">
        <f t="shared" si="190"/>
        <v>0</v>
      </c>
      <c r="F127" s="66">
        <f t="shared" si="129"/>
        <v>18600000</v>
      </c>
      <c r="G127" s="14">
        <f t="shared" ref="G127:S128" si="191">+G128</f>
        <v>18600000</v>
      </c>
      <c r="H127" s="36">
        <f t="shared" si="191"/>
        <v>0</v>
      </c>
      <c r="I127" s="36">
        <f t="shared" si="191"/>
        <v>0</v>
      </c>
      <c r="J127" s="36">
        <f t="shared" si="191"/>
        <v>763482</v>
      </c>
      <c r="K127" s="36">
        <f t="shared" si="191"/>
        <v>190340.48000000001</v>
      </c>
      <c r="L127" s="36">
        <f t="shared" si="191"/>
        <v>0</v>
      </c>
      <c r="M127" s="36">
        <f t="shared" si="191"/>
        <v>0</v>
      </c>
      <c r="N127" s="36">
        <f t="shared" si="191"/>
        <v>0</v>
      </c>
      <c r="O127" s="36">
        <f t="shared" si="191"/>
        <v>0</v>
      </c>
      <c r="P127" s="36">
        <f t="shared" si="191"/>
        <v>0</v>
      </c>
      <c r="Q127" s="36">
        <f t="shared" si="191"/>
        <v>0</v>
      </c>
      <c r="R127" s="36">
        <f t="shared" si="191"/>
        <v>0</v>
      </c>
      <c r="S127" s="36">
        <f t="shared" si="191"/>
        <v>0</v>
      </c>
      <c r="T127" s="47">
        <f t="shared" si="153"/>
        <v>953822.48</v>
      </c>
      <c r="V127" s="42"/>
    </row>
    <row r="128" spans="2:22" ht="21.75" hidden="1" customHeight="1" x14ac:dyDescent="0.25">
      <c r="B128" s="7" t="s">
        <v>219</v>
      </c>
      <c r="C128" s="7" t="s">
        <v>220</v>
      </c>
      <c r="D128" s="66">
        <f t="shared" si="190"/>
        <v>18600000</v>
      </c>
      <c r="E128" s="66">
        <f t="shared" si="190"/>
        <v>0</v>
      </c>
      <c r="F128" s="66">
        <f t="shared" si="129"/>
        <v>18600000</v>
      </c>
      <c r="G128" s="14">
        <f t="shared" si="191"/>
        <v>18600000</v>
      </c>
      <c r="H128" s="36">
        <f t="shared" si="191"/>
        <v>0</v>
      </c>
      <c r="I128" s="36">
        <f t="shared" si="191"/>
        <v>0</v>
      </c>
      <c r="J128" s="36">
        <f t="shared" si="191"/>
        <v>763482</v>
      </c>
      <c r="K128" s="36">
        <f t="shared" si="191"/>
        <v>190340.48000000001</v>
      </c>
      <c r="L128" s="36">
        <f t="shared" si="191"/>
        <v>0</v>
      </c>
      <c r="M128" s="36">
        <f t="shared" si="191"/>
        <v>0</v>
      </c>
      <c r="N128" s="36">
        <f t="shared" si="191"/>
        <v>0</v>
      </c>
      <c r="O128" s="36">
        <f t="shared" si="191"/>
        <v>0</v>
      </c>
      <c r="P128" s="36">
        <f t="shared" si="191"/>
        <v>0</v>
      </c>
      <c r="Q128" s="36">
        <f t="shared" si="191"/>
        <v>0</v>
      </c>
      <c r="R128" s="36">
        <f t="shared" si="191"/>
        <v>0</v>
      </c>
      <c r="S128" s="36">
        <f t="shared" si="191"/>
        <v>0</v>
      </c>
      <c r="T128" s="47">
        <f t="shared" si="153"/>
        <v>953822.48</v>
      </c>
      <c r="V128" s="42"/>
    </row>
    <row r="129" spans="2:22" ht="21" customHeight="1" x14ac:dyDescent="0.25">
      <c r="B129" s="12" t="s">
        <v>221</v>
      </c>
      <c r="C129" s="12" t="s">
        <v>220</v>
      </c>
      <c r="D129" s="67">
        <v>18600000</v>
      </c>
      <c r="E129" s="67">
        <v>0</v>
      </c>
      <c r="F129" s="67">
        <f t="shared" si="129"/>
        <v>18600000</v>
      </c>
      <c r="G129" s="15">
        <v>18600000</v>
      </c>
      <c r="H129" s="35">
        <v>0</v>
      </c>
      <c r="I129" s="35">
        <v>0</v>
      </c>
      <c r="J129" s="35">
        <v>763482</v>
      </c>
      <c r="K129" s="35">
        <v>190340.48000000001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47">
        <f t="shared" si="153"/>
        <v>953822.48</v>
      </c>
      <c r="V129" s="42"/>
    </row>
    <row r="130" spans="2:22" s="52" customFormat="1" ht="27.75" customHeight="1" x14ac:dyDescent="0.25">
      <c r="B130" s="48">
        <v>2.2999999999999998</v>
      </c>
      <c r="C130" s="49" t="s">
        <v>222</v>
      </c>
      <c r="D130" s="66">
        <f>+D157+D164+D177+D185+D131+D138+D145+D155</f>
        <v>44465000</v>
      </c>
      <c r="E130" s="66">
        <f>+E157+E164+E177+E185+E131+E138+E145+E155</f>
        <v>400000</v>
      </c>
      <c r="F130" s="66">
        <f>+F157+F164+F177+F185+F131+F138+F145+F155</f>
        <v>44865000</v>
      </c>
      <c r="G130" s="50">
        <f>+G157+G164+G177+G185+G131+G138+G145+G155</f>
        <v>44665000</v>
      </c>
      <c r="H130" s="59">
        <f t="shared" ref="H130:K130" si="192">+H131+H138+H145+H154+H164+H177+H185+H157</f>
        <v>0</v>
      </c>
      <c r="I130" s="59">
        <f t="shared" si="192"/>
        <v>617269.80000000005</v>
      </c>
      <c r="J130" s="59">
        <f t="shared" si="192"/>
        <v>666162.35000000009</v>
      </c>
      <c r="K130" s="59">
        <f t="shared" si="192"/>
        <v>863871.02</v>
      </c>
      <c r="L130" s="59">
        <f t="shared" ref="L130:S130" si="193">+L157+L164+L177+L185+L131+L138+L145+L155</f>
        <v>0</v>
      </c>
      <c r="M130" s="59">
        <f t="shared" si="193"/>
        <v>0</v>
      </c>
      <c r="N130" s="59">
        <f t="shared" si="193"/>
        <v>0</v>
      </c>
      <c r="O130" s="59">
        <f t="shared" si="193"/>
        <v>0</v>
      </c>
      <c r="P130" s="59">
        <f t="shared" si="193"/>
        <v>0</v>
      </c>
      <c r="Q130" s="59">
        <f t="shared" si="193"/>
        <v>0</v>
      </c>
      <c r="R130" s="59">
        <f t="shared" si="193"/>
        <v>0</v>
      </c>
      <c r="S130" s="59">
        <f t="shared" si="193"/>
        <v>0</v>
      </c>
      <c r="T130" s="51">
        <f t="shared" ref="T130:T161" si="194">+SUM(H130:S130)</f>
        <v>2147303.17</v>
      </c>
      <c r="V130" s="42"/>
    </row>
    <row r="131" spans="2:22" hidden="1" x14ac:dyDescent="0.25">
      <c r="B131" s="7" t="s">
        <v>223</v>
      </c>
      <c r="C131" s="7" t="s">
        <v>224</v>
      </c>
      <c r="D131" s="66">
        <f t="shared" ref="D131:F131" si="195">+D132+D134+D136</f>
        <v>500000</v>
      </c>
      <c r="E131" s="66">
        <f t="shared" si="195"/>
        <v>0</v>
      </c>
      <c r="F131" s="66">
        <f t="shared" si="195"/>
        <v>500000</v>
      </c>
      <c r="G131" s="17">
        <f t="shared" ref="G131:O131" si="196">+G132+G134+G136</f>
        <v>500000</v>
      </c>
      <c r="H131" s="36">
        <f t="shared" si="196"/>
        <v>0</v>
      </c>
      <c r="I131" s="36">
        <f t="shared" si="196"/>
        <v>0</v>
      </c>
      <c r="J131" s="36">
        <f t="shared" si="196"/>
        <v>0</v>
      </c>
      <c r="K131" s="36">
        <f t="shared" si="196"/>
        <v>14799.63</v>
      </c>
      <c r="L131" s="36">
        <f t="shared" ref="L131:M131" si="197">+L132+L134+L136</f>
        <v>0</v>
      </c>
      <c r="M131" s="36">
        <f t="shared" si="197"/>
        <v>0</v>
      </c>
      <c r="N131" s="36">
        <f t="shared" ref="N131" si="198">+N132+N134+N136</f>
        <v>0</v>
      </c>
      <c r="O131" s="36">
        <f t="shared" si="196"/>
        <v>0</v>
      </c>
      <c r="P131" s="36">
        <f t="shared" ref="P131:Q131" si="199">+P132+P134+P136</f>
        <v>0</v>
      </c>
      <c r="Q131" s="36">
        <f t="shared" si="199"/>
        <v>0</v>
      </c>
      <c r="R131" s="36">
        <f t="shared" ref="R131:S131" si="200">+R132+R134+R136</f>
        <v>0</v>
      </c>
      <c r="S131" s="36">
        <f t="shared" si="200"/>
        <v>0</v>
      </c>
      <c r="T131" s="46">
        <f t="shared" si="194"/>
        <v>14799.63</v>
      </c>
      <c r="V131" s="42"/>
    </row>
    <row r="132" spans="2:22" ht="17.25" hidden="1" customHeight="1" x14ac:dyDescent="0.25">
      <c r="B132" s="7" t="s">
        <v>225</v>
      </c>
      <c r="C132" s="7" t="s">
        <v>226</v>
      </c>
      <c r="D132" s="66">
        <f t="shared" ref="D132:F132" si="201">+D133</f>
        <v>400000</v>
      </c>
      <c r="E132" s="66">
        <f t="shared" si="201"/>
        <v>0</v>
      </c>
      <c r="F132" s="66">
        <f t="shared" si="201"/>
        <v>400000</v>
      </c>
      <c r="G132" s="17">
        <f t="shared" ref="G132:S132" si="202">+G133</f>
        <v>400000</v>
      </c>
      <c r="H132" s="36">
        <f t="shared" si="202"/>
        <v>0</v>
      </c>
      <c r="I132" s="36">
        <f t="shared" si="202"/>
        <v>0</v>
      </c>
      <c r="J132" s="36">
        <f t="shared" si="202"/>
        <v>0</v>
      </c>
      <c r="K132" s="36">
        <f t="shared" si="202"/>
        <v>14799.63</v>
      </c>
      <c r="L132" s="36">
        <f t="shared" si="202"/>
        <v>0</v>
      </c>
      <c r="M132" s="36">
        <f t="shared" si="202"/>
        <v>0</v>
      </c>
      <c r="N132" s="36">
        <f t="shared" si="202"/>
        <v>0</v>
      </c>
      <c r="O132" s="36">
        <f t="shared" si="202"/>
        <v>0</v>
      </c>
      <c r="P132" s="36">
        <f t="shared" si="202"/>
        <v>0</v>
      </c>
      <c r="Q132" s="36">
        <f t="shared" si="202"/>
        <v>0</v>
      </c>
      <c r="R132" s="36">
        <f t="shared" si="202"/>
        <v>0</v>
      </c>
      <c r="S132" s="36">
        <f t="shared" si="202"/>
        <v>0</v>
      </c>
      <c r="T132" s="46">
        <f t="shared" si="194"/>
        <v>14799.63</v>
      </c>
      <c r="V132" s="42"/>
    </row>
    <row r="133" spans="2:22" ht="20.25" customHeight="1" x14ac:dyDescent="0.25">
      <c r="B133" s="12" t="s">
        <v>227</v>
      </c>
      <c r="C133" s="12" t="s">
        <v>226</v>
      </c>
      <c r="D133" s="67">
        <v>400000</v>
      </c>
      <c r="E133" s="67">
        <v>0</v>
      </c>
      <c r="F133" s="67">
        <f t="shared" ref="F133:F196" si="203">+D133+E133</f>
        <v>400000</v>
      </c>
      <c r="G133" s="18">
        <v>400000</v>
      </c>
      <c r="H133" s="35">
        <v>0</v>
      </c>
      <c r="I133" s="35">
        <v>0</v>
      </c>
      <c r="J133" s="35">
        <v>0</v>
      </c>
      <c r="K133" s="35">
        <v>14799.63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47">
        <f t="shared" si="194"/>
        <v>14799.63</v>
      </c>
      <c r="V133" s="42"/>
    </row>
    <row r="134" spans="2:22" ht="20.25" hidden="1" customHeight="1" x14ac:dyDescent="0.25">
      <c r="B134" s="7" t="s">
        <v>228</v>
      </c>
      <c r="C134" s="7" t="s">
        <v>229</v>
      </c>
      <c r="D134" s="66">
        <f t="shared" ref="D134:E134" si="204">+D135</f>
        <v>50000</v>
      </c>
      <c r="E134" s="66">
        <f t="shared" si="204"/>
        <v>0</v>
      </c>
      <c r="F134" s="66">
        <f t="shared" si="203"/>
        <v>50000</v>
      </c>
      <c r="G134" s="17">
        <f t="shared" ref="G134:S134" si="205">+G135</f>
        <v>50000</v>
      </c>
      <c r="H134" s="36">
        <f t="shared" si="205"/>
        <v>0</v>
      </c>
      <c r="I134" s="36">
        <f t="shared" si="205"/>
        <v>0</v>
      </c>
      <c r="J134" s="36">
        <f t="shared" si="205"/>
        <v>0</v>
      </c>
      <c r="K134" s="36">
        <f t="shared" si="205"/>
        <v>0</v>
      </c>
      <c r="L134" s="36">
        <f t="shared" si="205"/>
        <v>0</v>
      </c>
      <c r="M134" s="36">
        <f t="shared" si="205"/>
        <v>0</v>
      </c>
      <c r="N134" s="36">
        <f t="shared" si="205"/>
        <v>0</v>
      </c>
      <c r="O134" s="36">
        <f t="shared" si="205"/>
        <v>0</v>
      </c>
      <c r="P134" s="36">
        <f t="shared" si="205"/>
        <v>0</v>
      </c>
      <c r="Q134" s="36">
        <f t="shared" si="205"/>
        <v>0</v>
      </c>
      <c r="R134" s="36">
        <f t="shared" si="205"/>
        <v>0</v>
      </c>
      <c r="S134" s="36">
        <f t="shared" si="205"/>
        <v>0</v>
      </c>
      <c r="T134" s="47">
        <f t="shared" si="194"/>
        <v>0</v>
      </c>
      <c r="V134" s="42"/>
    </row>
    <row r="135" spans="2:22" ht="20.25" customHeight="1" x14ac:dyDescent="0.25">
      <c r="B135" s="12" t="s">
        <v>230</v>
      </c>
      <c r="C135" s="12" t="s">
        <v>231</v>
      </c>
      <c r="D135" s="67">
        <v>50000</v>
      </c>
      <c r="E135" s="67">
        <v>0</v>
      </c>
      <c r="F135" s="67">
        <f t="shared" si="203"/>
        <v>50000</v>
      </c>
      <c r="G135" s="18">
        <v>50000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47">
        <f t="shared" si="194"/>
        <v>0</v>
      </c>
      <c r="V135" s="42"/>
    </row>
    <row r="136" spans="2:22" ht="20.25" hidden="1" customHeight="1" x14ac:dyDescent="0.25">
      <c r="B136" s="7" t="s">
        <v>232</v>
      </c>
      <c r="C136" s="7" t="s">
        <v>233</v>
      </c>
      <c r="D136" s="66">
        <f t="shared" ref="D136:E136" si="206">+D137</f>
        <v>50000</v>
      </c>
      <c r="E136" s="66">
        <f t="shared" si="206"/>
        <v>0</v>
      </c>
      <c r="F136" s="66">
        <f t="shared" si="203"/>
        <v>50000</v>
      </c>
      <c r="G136" s="17">
        <f t="shared" ref="G136:S136" si="207">+G137</f>
        <v>50000</v>
      </c>
      <c r="H136" s="36">
        <f t="shared" si="207"/>
        <v>0</v>
      </c>
      <c r="I136" s="36">
        <f t="shared" si="207"/>
        <v>0</v>
      </c>
      <c r="J136" s="36">
        <f t="shared" si="207"/>
        <v>0</v>
      </c>
      <c r="K136" s="36">
        <f t="shared" si="207"/>
        <v>0</v>
      </c>
      <c r="L136" s="36">
        <f t="shared" si="207"/>
        <v>0</v>
      </c>
      <c r="M136" s="36">
        <f t="shared" si="207"/>
        <v>0</v>
      </c>
      <c r="N136" s="36">
        <f t="shared" si="207"/>
        <v>0</v>
      </c>
      <c r="O136" s="36">
        <f t="shared" si="207"/>
        <v>0</v>
      </c>
      <c r="P136" s="36">
        <f t="shared" si="207"/>
        <v>0</v>
      </c>
      <c r="Q136" s="36">
        <f t="shared" si="207"/>
        <v>0</v>
      </c>
      <c r="R136" s="36">
        <f t="shared" si="207"/>
        <v>0</v>
      </c>
      <c r="S136" s="36">
        <f t="shared" si="207"/>
        <v>0</v>
      </c>
      <c r="T136" s="47">
        <f t="shared" si="194"/>
        <v>0</v>
      </c>
      <c r="V136" s="42"/>
    </row>
    <row r="137" spans="2:22" ht="20.25" customHeight="1" x14ac:dyDescent="0.25">
      <c r="B137" s="12" t="s">
        <v>234</v>
      </c>
      <c r="C137" s="12" t="s">
        <v>233</v>
      </c>
      <c r="D137" s="67">
        <v>50000</v>
      </c>
      <c r="E137" s="67">
        <v>0</v>
      </c>
      <c r="F137" s="67">
        <f t="shared" si="203"/>
        <v>50000</v>
      </c>
      <c r="G137" s="18">
        <v>50000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47">
        <f t="shared" si="194"/>
        <v>0</v>
      </c>
      <c r="V137" s="42"/>
    </row>
    <row r="138" spans="2:22" ht="20.25" hidden="1" customHeight="1" x14ac:dyDescent="0.25">
      <c r="B138" s="7" t="s">
        <v>235</v>
      </c>
      <c r="C138" s="7" t="s">
        <v>236</v>
      </c>
      <c r="D138" s="66">
        <f t="shared" ref="D138:E138" si="208">+D139+D141+D143</f>
        <v>2100000</v>
      </c>
      <c r="E138" s="66">
        <f t="shared" si="208"/>
        <v>0</v>
      </c>
      <c r="F138" s="66">
        <f t="shared" si="203"/>
        <v>2100000</v>
      </c>
      <c r="G138" s="17">
        <f t="shared" ref="G138:O138" si="209">+G139+G141+G143</f>
        <v>2100000</v>
      </c>
      <c r="H138" s="36">
        <f t="shared" si="209"/>
        <v>0</v>
      </c>
      <c r="I138" s="36">
        <f t="shared" si="209"/>
        <v>0</v>
      </c>
      <c r="J138" s="36">
        <f t="shared" si="209"/>
        <v>0</v>
      </c>
      <c r="K138" s="36">
        <f t="shared" si="209"/>
        <v>0</v>
      </c>
      <c r="L138" s="36">
        <f t="shared" ref="L138:M138" si="210">+L139+L141+L143</f>
        <v>0</v>
      </c>
      <c r="M138" s="36">
        <f t="shared" si="210"/>
        <v>0</v>
      </c>
      <c r="N138" s="36">
        <f t="shared" ref="N138" si="211">+N139+N141+N143</f>
        <v>0</v>
      </c>
      <c r="O138" s="36">
        <f t="shared" si="209"/>
        <v>0</v>
      </c>
      <c r="P138" s="36">
        <f t="shared" ref="P138:Q138" si="212">+P139+P141+P143</f>
        <v>0</v>
      </c>
      <c r="Q138" s="36">
        <f t="shared" si="212"/>
        <v>0</v>
      </c>
      <c r="R138" s="36">
        <f t="shared" ref="R138:S138" si="213">+R139+R141+R143</f>
        <v>0</v>
      </c>
      <c r="S138" s="36">
        <f t="shared" si="213"/>
        <v>0</v>
      </c>
      <c r="T138" s="47">
        <f t="shared" si="194"/>
        <v>0</v>
      </c>
      <c r="V138" s="42"/>
    </row>
    <row r="139" spans="2:22" ht="20.25" hidden="1" customHeight="1" x14ac:dyDescent="0.25">
      <c r="B139" s="7" t="s">
        <v>237</v>
      </c>
      <c r="C139" s="7" t="s">
        <v>238</v>
      </c>
      <c r="D139" s="66">
        <f t="shared" ref="D139:E139" si="214">+D140</f>
        <v>50000</v>
      </c>
      <c r="E139" s="66">
        <f t="shared" si="214"/>
        <v>0</v>
      </c>
      <c r="F139" s="66">
        <f t="shared" si="203"/>
        <v>50000</v>
      </c>
      <c r="G139" s="17">
        <f t="shared" ref="G139:S139" si="215">+G140</f>
        <v>50000</v>
      </c>
      <c r="H139" s="36">
        <f t="shared" si="215"/>
        <v>0</v>
      </c>
      <c r="I139" s="36">
        <f t="shared" si="215"/>
        <v>0</v>
      </c>
      <c r="J139" s="36">
        <f t="shared" si="215"/>
        <v>0</v>
      </c>
      <c r="K139" s="36">
        <f t="shared" si="215"/>
        <v>0</v>
      </c>
      <c r="L139" s="36">
        <f t="shared" si="215"/>
        <v>0</v>
      </c>
      <c r="M139" s="36">
        <f t="shared" si="215"/>
        <v>0</v>
      </c>
      <c r="N139" s="36">
        <f t="shared" si="215"/>
        <v>0</v>
      </c>
      <c r="O139" s="36">
        <f t="shared" si="215"/>
        <v>0</v>
      </c>
      <c r="P139" s="36">
        <f t="shared" si="215"/>
        <v>0</v>
      </c>
      <c r="Q139" s="36">
        <f t="shared" si="215"/>
        <v>0</v>
      </c>
      <c r="R139" s="36">
        <f t="shared" si="215"/>
        <v>0</v>
      </c>
      <c r="S139" s="36">
        <f t="shared" si="215"/>
        <v>0</v>
      </c>
      <c r="T139" s="47">
        <f t="shared" si="194"/>
        <v>0</v>
      </c>
      <c r="V139" s="42"/>
    </row>
    <row r="140" spans="2:22" ht="20.25" customHeight="1" x14ac:dyDescent="0.25">
      <c r="B140" s="12" t="s">
        <v>239</v>
      </c>
      <c r="C140" s="12" t="s">
        <v>238</v>
      </c>
      <c r="D140" s="67">
        <v>50000</v>
      </c>
      <c r="E140" s="67">
        <v>0</v>
      </c>
      <c r="F140" s="67">
        <f t="shared" si="203"/>
        <v>50000</v>
      </c>
      <c r="G140" s="18">
        <v>50000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47">
        <f t="shared" si="194"/>
        <v>0</v>
      </c>
      <c r="V140" s="42"/>
    </row>
    <row r="141" spans="2:22" ht="20.25" hidden="1" customHeight="1" x14ac:dyDescent="0.25">
      <c r="B141" s="7" t="s">
        <v>240</v>
      </c>
      <c r="C141" s="7" t="s">
        <v>241</v>
      </c>
      <c r="D141" s="66">
        <f t="shared" ref="D141:E141" si="216">+D142</f>
        <v>2000000</v>
      </c>
      <c r="E141" s="66">
        <f t="shared" si="216"/>
        <v>0</v>
      </c>
      <c r="F141" s="66">
        <f t="shared" si="203"/>
        <v>2000000</v>
      </c>
      <c r="G141" s="17">
        <f t="shared" ref="G141:S141" si="217">+G142</f>
        <v>2000000</v>
      </c>
      <c r="H141" s="36">
        <f t="shared" si="217"/>
        <v>0</v>
      </c>
      <c r="I141" s="36">
        <f t="shared" si="217"/>
        <v>0</v>
      </c>
      <c r="J141" s="36">
        <f t="shared" si="217"/>
        <v>0</v>
      </c>
      <c r="K141" s="36">
        <f t="shared" si="217"/>
        <v>0</v>
      </c>
      <c r="L141" s="36">
        <f t="shared" si="217"/>
        <v>0</v>
      </c>
      <c r="M141" s="36">
        <f t="shared" si="217"/>
        <v>0</v>
      </c>
      <c r="N141" s="36">
        <f t="shared" si="217"/>
        <v>0</v>
      </c>
      <c r="O141" s="36">
        <f t="shared" si="217"/>
        <v>0</v>
      </c>
      <c r="P141" s="36">
        <f t="shared" si="217"/>
        <v>0</v>
      </c>
      <c r="Q141" s="36">
        <f t="shared" si="217"/>
        <v>0</v>
      </c>
      <c r="R141" s="36">
        <f t="shared" si="217"/>
        <v>0</v>
      </c>
      <c r="S141" s="36">
        <f t="shared" si="217"/>
        <v>0</v>
      </c>
      <c r="T141" s="47">
        <f t="shared" si="194"/>
        <v>0</v>
      </c>
      <c r="V141" s="42"/>
    </row>
    <row r="142" spans="2:22" ht="20.25" customHeight="1" x14ac:dyDescent="0.25">
      <c r="B142" s="12" t="s">
        <v>242</v>
      </c>
      <c r="C142" s="9" t="s">
        <v>241</v>
      </c>
      <c r="D142" s="67">
        <v>2000000</v>
      </c>
      <c r="E142" s="67">
        <v>0</v>
      </c>
      <c r="F142" s="67">
        <f t="shared" si="203"/>
        <v>2000000</v>
      </c>
      <c r="G142" s="18">
        <v>2000000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47">
        <f t="shared" si="194"/>
        <v>0</v>
      </c>
      <c r="V142" s="42"/>
    </row>
    <row r="143" spans="2:22" ht="20.25" hidden="1" customHeight="1" x14ac:dyDescent="0.25">
      <c r="B143" s="7" t="s">
        <v>243</v>
      </c>
      <c r="C143" s="7" t="s">
        <v>244</v>
      </c>
      <c r="D143" s="66">
        <f t="shared" ref="D143:E143" si="218">+D144</f>
        <v>50000</v>
      </c>
      <c r="E143" s="66">
        <f t="shared" si="218"/>
        <v>0</v>
      </c>
      <c r="F143" s="66">
        <f t="shared" si="203"/>
        <v>50000</v>
      </c>
      <c r="G143" s="17">
        <f t="shared" ref="G143:S143" si="219">+G144</f>
        <v>50000</v>
      </c>
      <c r="H143" s="36">
        <f t="shared" si="219"/>
        <v>0</v>
      </c>
      <c r="I143" s="36">
        <f t="shared" si="219"/>
        <v>0</v>
      </c>
      <c r="J143" s="36">
        <f t="shared" si="219"/>
        <v>0</v>
      </c>
      <c r="K143" s="36">
        <f t="shared" si="219"/>
        <v>0</v>
      </c>
      <c r="L143" s="36">
        <f t="shared" si="219"/>
        <v>0</v>
      </c>
      <c r="M143" s="36">
        <f t="shared" si="219"/>
        <v>0</v>
      </c>
      <c r="N143" s="36">
        <f t="shared" si="219"/>
        <v>0</v>
      </c>
      <c r="O143" s="36">
        <f t="shared" si="219"/>
        <v>0</v>
      </c>
      <c r="P143" s="36">
        <f t="shared" si="219"/>
        <v>0</v>
      </c>
      <c r="Q143" s="36">
        <f t="shared" si="219"/>
        <v>0</v>
      </c>
      <c r="R143" s="36">
        <f t="shared" si="219"/>
        <v>0</v>
      </c>
      <c r="S143" s="36">
        <f t="shared" si="219"/>
        <v>0</v>
      </c>
      <c r="T143" s="47">
        <f t="shared" si="194"/>
        <v>0</v>
      </c>
      <c r="V143" s="42"/>
    </row>
    <row r="144" spans="2:22" ht="20.25" customHeight="1" x14ac:dyDescent="0.25">
      <c r="B144" s="12" t="s">
        <v>245</v>
      </c>
      <c r="C144" s="12" t="s">
        <v>244</v>
      </c>
      <c r="D144" s="67">
        <v>50000</v>
      </c>
      <c r="E144" s="67">
        <v>0</v>
      </c>
      <c r="F144" s="67">
        <f t="shared" si="203"/>
        <v>50000</v>
      </c>
      <c r="G144" s="18">
        <v>50000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47">
        <f t="shared" si="194"/>
        <v>0</v>
      </c>
      <c r="V144" s="42"/>
    </row>
    <row r="145" spans="2:22" ht="20.25" hidden="1" customHeight="1" x14ac:dyDescent="0.25">
      <c r="B145" s="7" t="s">
        <v>246</v>
      </c>
      <c r="C145" s="7" t="s">
        <v>247</v>
      </c>
      <c r="D145" s="66">
        <f>+D146+D148+D150+D152</f>
        <v>700000</v>
      </c>
      <c r="E145" s="66">
        <f>+E146+E148+E150+E152</f>
        <v>0</v>
      </c>
      <c r="F145" s="66">
        <f t="shared" si="203"/>
        <v>700000</v>
      </c>
      <c r="G145" s="17">
        <f t="shared" ref="G145:O145" si="220">+G146+G148+G150+G152</f>
        <v>700000</v>
      </c>
      <c r="H145" s="36">
        <f t="shared" si="220"/>
        <v>0</v>
      </c>
      <c r="I145" s="36">
        <f t="shared" si="220"/>
        <v>43896</v>
      </c>
      <c r="J145" s="36">
        <f t="shared" si="220"/>
        <v>0</v>
      </c>
      <c r="K145" s="36">
        <f t="shared" si="220"/>
        <v>5073.8900000000003</v>
      </c>
      <c r="L145" s="36">
        <f t="shared" ref="L145:M145" si="221">+L146+L148+L150+L152</f>
        <v>0</v>
      </c>
      <c r="M145" s="36">
        <f t="shared" si="221"/>
        <v>0</v>
      </c>
      <c r="N145" s="36">
        <f t="shared" ref="N145" si="222">+N146+N148+N150+N152</f>
        <v>0</v>
      </c>
      <c r="O145" s="36">
        <f t="shared" si="220"/>
        <v>0</v>
      </c>
      <c r="P145" s="36">
        <f t="shared" ref="P145:Q145" si="223">+P146+P148+P150+P152</f>
        <v>0</v>
      </c>
      <c r="Q145" s="36">
        <f t="shared" si="223"/>
        <v>0</v>
      </c>
      <c r="R145" s="36">
        <f t="shared" ref="R145:S145" si="224">+R146+R148+R150+R152</f>
        <v>0</v>
      </c>
      <c r="S145" s="36">
        <f t="shared" si="224"/>
        <v>0</v>
      </c>
      <c r="T145" s="47">
        <f t="shared" si="194"/>
        <v>48969.89</v>
      </c>
      <c r="V145" s="42"/>
    </row>
    <row r="146" spans="2:22" ht="20.25" hidden="1" customHeight="1" x14ac:dyDescent="0.25">
      <c r="B146" s="7" t="s">
        <v>248</v>
      </c>
      <c r="C146" s="7" t="s">
        <v>249</v>
      </c>
      <c r="D146" s="66">
        <f t="shared" ref="D146:E146" si="225">+D147</f>
        <v>300000</v>
      </c>
      <c r="E146" s="66">
        <f t="shared" si="225"/>
        <v>0</v>
      </c>
      <c r="F146" s="66">
        <f t="shared" si="203"/>
        <v>300000</v>
      </c>
      <c r="G146" s="17">
        <f t="shared" ref="G146:S146" si="226">+G147</f>
        <v>300000</v>
      </c>
      <c r="H146" s="36">
        <f t="shared" si="226"/>
        <v>0</v>
      </c>
      <c r="I146" s="36">
        <f t="shared" si="226"/>
        <v>0</v>
      </c>
      <c r="J146" s="36">
        <f t="shared" si="226"/>
        <v>0</v>
      </c>
      <c r="K146" s="36">
        <f t="shared" si="226"/>
        <v>0</v>
      </c>
      <c r="L146" s="36">
        <f t="shared" si="226"/>
        <v>0</v>
      </c>
      <c r="M146" s="36">
        <f t="shared" si="226"/>
        <v>0</v>
      </c>
      <c r="N146" s="36">
        <f t="shared" si="226"/>
        <v>0</v>
      </c>
      <c r="O146" s="36">
        <f t="shared" si="226"/>
        <v>0</v>
      </c>
      <c r="P146" s="36">
        <f t="shared" si="226"/>
        <v>0</v>
      </c>
      <c r="Q146" s="36">
        <f t="shared" si="226"/>
        <v>0</v>
      </c>
      <c r="R146" s="36">
        <f t="shared" si="226"/>
        <v>0</v>
      </c>
      <c r="S146" s="36">
        <f t="shared" si="226"/>
        <v>0</v>
      </c>
      <c r="T146" s="47">
        <f t="shared" si="194"/>
        <v>0</v>
      </c>
      <c r="V146" s="42"/>
    </row>
    <row r="147" spans="2:22" ht="20.25" customHeight="1" x14ac:dyDescent="0.25">
      <c r="B147" s="12" t="s">
        <v>250</v>
      </c>
      <c r="C147" s="12" t="s">
        <v>249</v>
      </c>
      <c r="D147" s="67">
        <v>300000</v>
      </c>
      <c r="E147" s="67">
        <v>0</v>
      </c>
      <c r="F147" s="67">
        <f t="shared" si="203"/>
        <v>300000</v>
      </c>
      <c r="G147" s="18">
        <v>300000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47">
        <f t="shared" si="194"/>
        <v>0</v>
      </c>
      <c r="V147" s="42"/>
    </row>
    <row r="148" spans="2:22" ht="20.25" hidden="1" customHeight="1" x14ac:dyDescent="0.25">
      <c r="B148" s="7" t="s">
        <v>251</v>
      </c>
      <c r="C148" s="7" t="s">
        <v>252</v>
      </c>
      <c r="D148" s="66">
        <f>+D149</f>
        <v>200000</v>
      </c>
      <c r="E148" s="66">
        <f>+E149</f>
        <v>0</v>
      </c>
      <c r="F148" s="66">
        <f>+D148+E148</f>
        <v>200000</v>
      </c>
      <c r="G148" s="17">
        <f t="shared" ref="G148:S148" si="227">+G149</f>
        <v>200000</v>
      </c>
      <c r="H148" s="36">
        <f t="shared" si="227"/>
        <v>0</v>
      </c>
      <c r="I148" s="36">
        <f t="shared" si="227"/>
        <v>43896</v>
      </c>
      <c r="J148" s="36">
        <f t="shared" si="227"/>
        <v>0</v>
      </c>
      <c r="K148" s="36">
        <f t="shared" si="227"/>
        <v>5073.8900000000003</v>
      </c>
      <c r="L148" s="36">
        <f t="shared" si="227"/>
        <v>0</v>
      </c>
      <c r="M148" s="36">
        <f t="shared" si="227"/>
        <v>0</v>
      </c>
      <c r="N148" s="36">
        <f t="shared" si="227"/>
        <v>0</v>
      </c>
      <c r="O148" s="36">
        <f t="shared" si="227"/>
        <v>0</v>
      </c>
      <c r="P148" s="36">
        <f t="shared" si="227"/>
        <v>0</v>
      </c>
      <c r="Q148" s="36">
        <f t="shared" si="227"/>
        <v>0</v>
      </c>
      <c r="R148" s="36">
        <f t="shared" si="227"/>
        <v>0</v>
      </c>
      <c r="S148" s="36">
        <f t="shared" si="227"/>
        <v>0</v>
      </c>
      <c r="T148" s="47">
        <f t="shared" si="194"/>
        <v>48969.89</v>
      </c>
      <c r="V148" s="42"/>
    </row>
    <row r="149" spans="2:22" ht="20.25" customHeight="1" x14ac:dyDescent="0.25">
      <c r="B149" s="12" t="s">
        <v>253</v>
      </c>
      <c r="C149" s="12" t="s">
        <v>509</v>
      </c>
      <c r="D149" s="67">
        <v>200000</v>
      </c>
      <c r="E149" s="67">
        <v>0</v>
      </c>
      <c r="F149" s="67">
        <f t="shared" si="203"/>
        <v>200000</v>
      </c>
      <c r="G149" s="18">
        <v>200000</v>
      </c>
      <c r="H149" s="35">
        <v>0</v>
      </c>
      <c r="I149" s="35">
        <v>43896</v>
      </c>
      <c r="J149" s="35">
        <v>0</v>
      </c>
      <c r="K149" s="35">
        <v>5073.8900000000003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47">
        <f t="shared" si="194"/>
        <v>48969.89</v>
      </c>
      <c r="V149" s="42"/>
    </row>
    <row r="150" spans="2:22" ht="20.25" hidden="1" customHeight="1" x14ac:dyDescent="0.25">
      <c r="B150" s="7" t="s">
        <v>254</v>
      </c>
      <c r="C150" s="7" t="s">
        <v>255</v>
      </c>
      <c r="D150" s="66">
        <f t="shared" ref="D150:E150" si="228">+D151</f>
        <v>100000</v>
      </c>
      <c r="E150" s="66">
        <f t="shared" si="228"/>
        <v>0</v>
      </c>
      <c r="F150" s="66">
        <f t="shared" si="203"/>
        <v>100000</v>
      </c>
      <c r="G150" s="17">
        <f t="shared" ref="G150:S150" si="229">+G151</f>
        <v>100000</v>
      </c>
      <c r="H150" s="36">
        <f t="shared" si="229"/>
        <v>0</v>
      </c>
      <c r="I150" s="36">
        <f t="shared" si="229"/>
        <v>0</v>
      </c>
      <c r="J150" s="36">
        <f t="shared" si="229"/>
        <v>0</v>
      </c>
      <c r="K150" s="36">
        <f t="shared" si="229"/>
        <v>0</v>
      </c>
      <c r="L150" s="36">
        <f t="shared" si="229"/>
        <v>0</v>
      </c>
      <c r="M150" s="36">
        <f t="shared" si="229"/>
        <v>0</v>
      </c>
      <c r="N150" s="36">
        <f t="shared" si="229"/>
        <v>0</v>
      </c>
      <c r="O150" s="36">
        <f t="shared" si="229"/>
        <v>0</v>
      </c>
      <c r="P150" s="36">
        <f t="shared" si="229"/>
        <v>0</v>
      </c>
      <c r="Q150" s="36">
        <f t="shared" si="229"/>
        <v>0</v>
      </c>
      <c r="R150" s="36">
        <f t="shared" si="229"/>
        <v>0</v>
      </c>
      <c r="S150" s="36">
        <f t="shared" si="229"/>
        <v>0</v>
      </c>
      <c r="T150" s="47">
        <f t="shared" si="194"/>
        <v>0</v>
      </c>
      <c r="V150" s="42"/>
    </row>
    <row r="151" spans="2:22" ht="20.25" customHeight="1" x14ac:dyDescent="0.25">
      <c r="B151" s="12" t="s">
        <v>256</v>
      </c>
      <c r="C151" s="12" t="s">
        <v>255</v>
      </c>
      <c r="D151" s="67">
        <v>100000</v>
      </c>
      <c r="E151" s="67">
        <v>0</v>
      </c>
      <c r="F151" s="67">
        <f t="shared" si="203"/>
        <v>100000</v>
      </c>
      <c r="G151" s="18">
        <v>100000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47">
        <f t="shared" si="194"/>
        <v>0</v>
      </c>
      <c r="V151" s="42"/>
    </row>
    <row r="152" spans="2:22" ht="20.25" hidden="1" customHeight="1" x14ac:dyDescent="0.25">
      <c r="B152" s="7" t="s">
        <v>257</v>
      </c>
      <c r="C152" s="7" t="s">
        <v>258</v>
      </c>
      <c r="D152" s="66">
        <f t="shared" ref="D152:E152" si="230">+D153</f>
        <v>100000</v>
      </c>
      <c r="E152" s="66">
        <f t="shared" si="230"/>
        <v>0</v>
      </c>
      <c r="F152" s="66">
        <f t="shared" si="203"/>
        <v>100000</v>
      </c>
      <c r="G152" s="17">
        <f t="shared" ref="G152:S152" si="231">+G153</f>
        <v>100000</v>
      </c>
      <c r="H152" s="36">
        <f t="shared" si="231"/>
        <v>0</v>
      </c>
      <c r="I152" s="36">
        <f t="shared" si="231"/>
        <v>0</v>
      </c>
      <c r="J152" s="36">
        <f t="shared" si="231"/>
        <v>0</v>
      </c>
      <c r="K152" s="36">
        <f t="shared" si="231"/>
        <v>0</v>
      </c>
      <c r="L152" s="36">
        <f t="shared" si="231"/>
        <v>0</v>
      </c>
      <c r="M152" s="36">
        <f t="shared" si="231"/>
        <v>0</v>
      </c>
      <c r="N152" s="36">
        <f t="shared" si="231"/>
        <v>0</v>
      </c>
      <c r="O152" s="36">
        <f t="shared" si="231"/>
        <v>0</v>
      </c>
      <c r="P152" s="36">
        <f t="shared" si="231"/>
        <v>0</v>
      </c>
      <c r="Q152" s="36">
        <f t="shared" si="231"/>
        <v>0</v>
      </c>
      <c r="R152" s="36">
        <f t="shared" si="231"/>
        <v>0</v>
      </c>
      <c r="S152" s="36">
        <f t="shared" si="231"/>
        <v>0</v>
      </c>
      <c r="T152" s="47">
        <f t="shared" si="194"/>
        <v>0</v>
      </c>
      <c r="V152" s="42"/>
    </row>
    <row r="153" spans="2:22" ht="20.25" customHeight="1" x14ac:dyDescent="0.25">
      <c r="B153" s="12" t="s">
        <v>259</v>
      </c>
      <c r="C153" s="12" t="s">
        <v>258</v>
      </c>
      <c r="D153" s="67">
        <v>100000</v>
      </c>
      <c r="E153" s="67">
        <v>0</v>
      </c>
      <c r="F153" s="67">
        <f t="shared" si="203"/>
        <v>100000</v>
      </c>
      <c r="G153" s="18">
        <v>100000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47">
        <f t="shared" si="194"/>
        <v>0</v>
      </c>
      <c r="V153" s="42"/>
    </row>
    <row r="154" spans="2:22" ht="20.25" hidden="1" customHeight="1" x14ac:dyDescent="0.25">
      <c r="B154" s="7" t="s">
        <v>260</v>
      </c>
      <c r="C154" s="7" t="s">
        <v>261</v>
      </c>
      <c r="D154" s="66">
        <f t="shared" ref="D154:E155" si="232">+D155</f>
        <v>15000</v>
      </c>
      <c r="E154" s="66">
        <f t="shared" si="232"/>
        <v>0</v>
      </c>
      <c r="F154" s="66">
        <f t="shared" si="203"/>
        <v>15000</v>
      </c>
      <c r="G154" s="17">
        <f t="shared" ref="G154:S155" si="233">+G155</f>
        <v>15000</v>
      </c>
      <c r="H154" s="36">
        <f t="shared" si="233"/>
        <v>0</v>
      </c>
      <c r="I154" s="36">
        <f t="shared" si="233"/>
        <v>0</v>
      </c>
      <c r="J154" s="36">
        <f t="shared" si="233"/>
        <v>0</v>
      </c>
      <c r="K154" s="36">
        <f t="shared" si="233"/>
        <v>0</v>
      </c>
      <c r="L154" s="36">
        <f t="shared" si="233"/>
        <v>0</v>
      </c>
      <c r="M154" s="36">
        <f t="shared" si="233"/>
        <v>0</v>
      </c>
      <c r="N154" s="36">
        <f t="shared" si="233"/>
        <v>0</v>
      </c>
      <c r="O154" s="36">
        <f t="shared" si="233"/>
        <v>0</v>
      </c>
      <c r="P154" s="36">
        <f t="shared" si="233"/>
        <v>0</v>
      </c>
      <c r="Q154" s="36">
        <f t="shared" si="233"/>
        <v>0</v>
      </c>
      <c r="R154" s="36">
        <f t="shared" si="233"/>
        <v>0</v>
      </c>
      <c r="S154" s="36">
        <f t="shared" si="233"/>
        <v>0</v>
      </c>
      <c r="T154" s="47">
        <f t="shared" si="194"/>
        <v>0</v>
      </c>
      <c r="V154" s="42"/>
    </row>
    <row r="155" spans="2:22" ht="20.25" hidden="1" customHeight="1" x14ac:dyDescent="0.25">
      <c r="B155" s="7" t="s">
        <v>262</v>
      </c>
      <c r="C155" s="7" t="s">
        <v>263</v>
      </c>
      <c r="D155" s="66">
        <f t="shared" si="232"/>
        <v>15000</v>
      </c>
      <c r="E155" s="66">
        <f t="shared" si="232"/>
        <v>0</v>
      </c>
      <c r="F155" s="66">
        <f t="shared" si="203"/>
        <v>15000</v>
      </c>
      <c r="G155" s="17">
        <f t="shared" si="233"/>
        <v>15000</v>
      </c>
      <c r="H155" s="36">
        <f t="shared" si="233"/>
        <v>0</v>
      </c>
      <c r="I155" s="36">
        <f t="shared" si="233"/>
        <v>0</v>
      </c>
      <c r="J155" s="36">
        <f t="shared" si="233"/>
        <v>0</v>
      </c>
      <c r="K155" s="36">
        <f t="shared" si="233"/>
        <v>0</v>
      </c>
      <c r="L155" s="36">
        <f t="shared" si="233"/>
        <v>0</v>
      </c>
      <c r="M155" s="36">
        <f t="shared" si="233"/>
        <v>0</v>
      </c>
      <c r="N155" s="36">
        <f t="shared" si="233"/>
        <v>0</v>
      </c>
      <c r="O155" s="36">
        <f t="shared" si="233"/>
        <v>0</v>
      </c>
      <c r="P155" s="36">
        <f t="shared" si="233"/>
        <v>0</v>
      </c>
      <c r="Q155" s="36">
        <f t="shared" si="233"/>
        <v>0</v>
      </c>
      <c r="R155" s="36">
        <f t="shared" si="233"/>
        <v>0</v>
      </c>
      <c r="S155" s="36">
        <f t="shared" si="233"/>
        <v>0</v>
      </c>
      <c r="T155" s="47">
        <f t="shared" si="194"/>
        <v>0</v>
      </c>
      <c r="V155" s="42"/>
    </row>
    <row r="156" spans="2:22" ht="20.25" customHeight="1" x14ac:dyDescent="0.25">
      <c r="B156" s="12" t="s">
        <v>264</v>
      </c>
      <c r="C156" s="12" t="s">
        <v>263</v>
      </c>
      <c r="D156" s="67">
        <v>15000</v>
      </c>
      <c r="E156" s="67">
        <v>0</v>
      </c>
      <c r="F156" s="67">
        <f t="shared" si="203"/>
        <v>15000</v>
      </c>
      <c r="G156" s="18">
        <v>15000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47">
        <f t="shared" si="194"/>
        <v>0</v>
      </c>
      <c r="V156" s="42"/>
    </row>
    <row r="157" spans="2:22" ht="20.25" hidden="1" customHeight="1" x14ac:dyDescent="0.25">
      <c r="B157" s="7" t="s">
        <v>265</v>
      </c>
      <c r="C157" s="7" t="s">
        <v>266</v>
      </c>
      <c r="D157" s="66">
        <f t="shared" ref="D157:E157" si="234">+D158+D160+D162</f>
        <v>2050000</v>
      </c>
      <c r="E157" s="66">
        <f t="shared" si="234"/>
        <v>0</v>
      </c>
      <c r="F157" s="66">
        <f t="shared" si="203"/>
        <v>2050000</v>
      </c>
      <c r="G157" s="17">
        <f t="shared" ref="G157:O157" si="235">+G158+G160+G162</f>
        <v>2050000</v>
      </c>
      <c r="H157" s="36">
        <f t="shared" si="235"/>
        <v>0</v>
      </c>
      <c r="I157" s="36">
        <f t="shared" si="235"/>
        <v>354000</v>
      </c>
      <c r="J157" s="36">
        <f t="shared" si="235"/>
        <v>0</v>
      </c>
      <c r="K157" s="36">
        <f t="shared" si="235"/>
        <v>291979.2</v>
      </c>
      <c r="L157" s="36">
        <f t="shared" ref="L157:M157" si="236">+L158+L160+L162</f>
        <v>0</v>
      </c>
      <c r="M157" s="36">
        <f t="shared" si="236"/>
        <v>0</v>
      </c>
      <c r="N157" s="36">
        <f t="shared" ref="N157" si="237">+N158+N160+N162</f>
        <v>0</v>
      </c>
      <c r="O157" s="36">
        <f t="shared" si="235"/>
        <v>0</v>
      </c>
      <c r="P157" s="36">
        <f t="shared" ref="P157:Q157" si="238">+P158+P160+P162</f>
        <v>0</v>
      </c>
      <c r="Q157" s="36">
        <f t="shared" si="238"/>
        <v>0</v>
      </c>
      <c r="R157" s="36">
        <f t="shared" ref="R157:S157" si="239">+R158+R160+R162</f>
        <v>0</v>
      </c>
      <c r="S157" s="36">
        <f t="shared" si="239"/>
        <v>0</v>
      </c>
      <c r="T157" s="47">
        <f t="shared" si="194"/>
        <v>645979.19999999995</v>
      </c>
      <c r="V157" s="42"/>
    </row>
    <row r="158" spans="2:22" ht="20.25" hidden="1" customHeight="1" x14ac:dyDescent="0.25">
      <c r="B158" s="7" t="s">
        <v>267</v>
      </c>
      <c r="C158" s="7" t="s">
        <v>268</v>
      </c>
      <c r="D158" s="66">
        <f t="shared" ref="D158:E158" si="240">+D159</f>
        <v>50000</v>
      </c>
      <c r="E158" s="66">
        <f t="shared" si="240"/>
        <v>0</v>
      </c>
      <c r="F158" s="66">
        <f t="shared" si="203"/>
        <v>50000</v>
      </c>
      <c r="G158" s="17">
        <f t="shared" ref="G158:S158" si="241">+G159</f>
        <v>50000</v>
      </c>
      <c r="H158" s="36">
        <f t="shared" si="241"/>
        <v>0</v>
      </c>
      <c r="I158" s="36">
        <f t="shared" si="241"/>
        <v>0</v>
      </c>
      <c r="J158" s="36">
        <f t="shared" si="241"/>
        <v>0</v>
      </c>
      <c r="K158" s="36">
        <f t="shared" si="241"/>
        <v>0</v>
      </c>
      <c r="L158" s="36">
        <f t="shared" si="241"/>
        <v>0</v>
      </c>
      <c r="M158" s="36">
        <f t="shared" si="241"/>
        <v>0</v>
      </c>
      <c r="N158" s="36">
        <f t="shared" si="241"/>
        <v>0</v>
      </c>
      <c r="O158" s="36">
        <f t="shared" si="241"/>
        <v>0</v>
      </c>
      <c r="P158" s="36">
        <f t="shared" si="241"/>
        <v>0</v>
      </c>
      <c r="Q158" s="36">
        <f t="shared" si="241"/>
        <v>0</v>
      </c>
      <c r="R158" s="36">
        <f t="shared" si="241"/>
        <v>0</v>
      </c>
      <c r="S158" s="36">
        <f t="shared" si="241"/>
        <v>0</v>
      </c>
      <c r="T158" s="47">
        <f t="shared" si="194"/>
        <v>0</v>
      </c>
      <c r="V158" s="42"/>
    </row>
    <row r="159" spans="2:22" ht="20.25" customHeight="1" x14ac:dyDescent="0.25">
      <c r="B159" s="12" t="s">
        <v>269</v>
      </c>
      <c r="C159" s="12" t="s">
        <v>270</v>
      </c>
      <c r="D159" s="67">
        <v>50000</v>
      </c>
      <c r="E159" s="67">
        <v>0</v>
      </c>
      <c r="F159" s="67">
        <f t="shared" si="203"/>
        <v>50000</v>
      </c>
      <c r="G159" s="18">
        <v>50000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47">
        <f t="shared" si="194"/>
        <v>0</v>
      </c>
      <c r="V159" s="42"/>
    </row>
    <row r="160" spans="2:22" ht="20.25" hidden="1" customHeight="1" x14ac:dyDescent="0.25">
      <c r="B160" s="7" t="s">
        <v>271</v>
      </c>
      <c r="C160" s="7" t="s">
        <v>272</v>
      </c>
      <c r="D160" s="66">
        <f t="shared" ref="D160:E160" si="242">+D161</f>
        <v>1000000</v>
      </c>
      <c r="E160" s="66">
        <f t="shared" si="242"/>
        <v>0</v>
      </c>
      <c r="F160" s="66">
        <f t="shared" si="203"/>
        <v>1000000</v>
      </c>
      <c r="G160" s="17">
        <f t="shared" ref="G160:S160" si="243">+G161</f>
        <v>1000000</v>
      </c>
      <c r="H160" s="36">
        <f t="shared" si="243"/>
        <v>0</v>
      </c>
      <c r="I160" s="36">
        <f t="shared" si="243"/>
        <v>0</v>
      </c>
      <c r="J160" s="36">
        <f t="shared" si="243"/>
        <v>0</v>
      </c>
      <c r="K160" s="36">
        <f t="shared" si="243"/>
        <v>291979.2</v>
      </c>
      <c r="L160" s="36">
        <f t="shared" si="243"/>
        <v>0</v>
      </c>
      <c r="M160" s="36">
        <f t="shared" si="243"/>
        <v>0</v>
      </c>
      <c r="N160" s="36">
        <f t="shared" si="243"/>
        <v>0</v>
      </c>
      <c r="O160" s="36">
        <f t="shared" si="243"/>
        <v>0</v>
      </c>
      <c r="P160" s="36">
        <f t="shared" si="243"/>
        <v>0</v>
      </c>
      <c r="Q160" s="36">
        <f t="shared" si="243"/>
        <v>0</v>
      </c>
      <c r="R160" s="36">
        <f t="shared" si="243"/>
        <v>0</v>
      </c>
      <c r="S160" s="36">
        <f t="shared" si="243"/>
        <v>0</v>
      </c>
      <c r="T160" s="47">
        <f t="shared" si="194"/>
        <v>291979.2</v>
      </c>
      <c r="V160" s="42"/>
    </row>
    <row r="161" spans="2:22" ht="20.25" customHeight="1" x14ac:dyDescent="0.25">
      <c r="B161" s="12" t="s">
        <v>273</v>
      </c>
      <c r="C161" s="12" t="s">
        <v>272</v>
      </c>
      <c r="D161" s="67">
        <v>1000000</v>
      </c>
      <c r="E161" s="67">
        <v>0</v>
      </c>
      <c r="F161" s="67">
        <f t="shared" si="203"/>
        <v>1000000</v>
      </c>
      <c r="G161" s="18">
        <v>1000000</v>
      </c>
      <c r="H161" s="35">
        <v>0</v>
      </c>
      <c r="I161" s="35">
        <v>0</v>
      </c>
      <c r="J161" s="35">
        <v>0</v>
      </c>
      <c r="K161" s="35">
        <v>291979.2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47">
        <f t="shared" si="194"/>
        <v>291979.2</v>
      </c>
      <c r="V161" s="42"/>
    </row>
    <row r="162" spans="2:22" ht="20.25" hidden="1" customHeight="1" x14ac:dyDescent="0.25">
      <c r="B162" s="7" t="s">
        <v>274</v>
      </c>
      <c r="C162" s="7" t="s">
        <v>275</v>
      </c>
      <c r="D162" s="66">
        <f t="shared" ref="D162:E162" si="244">+D163</f>
        <v>1000000</v>
      </c>
      <c r="E162" s="66">
        <f t="shared" si="244"/>
        <v>0</v>
      </c>
      <c r="F162" s="66">
        <f t="shared" si="203"/>
        <v>1000000</v>
      </c>
      <c r="G162" s="17">
        <f t="shared" ref="G162:S162" si="245">+G163</f>
        <v>1000000</v>
      </c>
      <c r="H162" s="36">
        <f t="shared" si="245"/>
        <v>0</v>
      </c>
      <c r="I162" s="36">
        <f t="shared" si="245"/>
        <v>354000</v>
      </c>
      <c r="J162" s="36">
        <f t="shared" si="245"/>
        <v>0</v>
      </c>
      <c r="K162" s="36">
        <f t="shared" si="245"/>
        <v>0</v>
      </c>
      <c r="L162" s="36">
        <f t="shared" si="245"/>
        <v>0</v>
      </c>
      <c r="M162" s="36">
        <f t="shared" si="245"/>
        <v>0</v>
      </c>
      <c r="N162" s="36">
        <f t="shared" si="245"/>
        <v>0</v>
      </c>
      <c r="O162" s="36">
        <f t="shared" si="245"/>
        <v>0</v>
      </c>
      <c r="P162" s="36">
        <f t="shared" si="245"/>
        <v>0</v>
      </c>
      <c r="Q162" s="36">
        <f t="shared" si="245"/>
        <v>0</v>
      </c>
      <c r="R162" s="36">
        <f t="shared" si="245"/>
        <v>0</v>
      </c>
      <c r="S162" s="36">
        <f t="shared" si="245"/>
        <v>0</v>
      </c>
      <c r="T162" s="47">
        <f t="shared" ref="T162:T181" si="246">+SUM(H162:S162)</f>
        <v>354000</v>
      </c>
      <c r="V162" s="42"/>
    </row>
    <row r="163" spans="2:22" ht="20.25" customHeight="1" x14ac:dyDescent="0.25">
      <c r="B163" s="12" t="s">
        <v>276</v>
      </c>
      <c r="C163" s="12" t="s">
        <v>504</v>
      </c>
      <c r="D163" s="67">
        <v>1000000</v>
      </c>
      <c r="E163" s="67">
        <v>0</v>
      </c>
      <c r="F163" s="67">
        <f t="shared" si="203"/>
        <v>1000000</v>
      </c>
      <c r="G163" s="18">
        <v>1000000</v>
      </c>
      <c r="H163" s="35">
        <v>0</v>
      </c>
      <c r="I163" s="35">
        <v>354000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47">
        <f t="shared" si="246"/>
        <v>354000</v>
      </c>
      <c r="V163" s="42"/>
    </row>
    <row r="164" spans="2:22" ht="30" hidden="1" customHeight="1" x14ac:dyDescent="0.25">
      <c r="B164" s="7" t="s">
        <v>277</v>
      </c>
      <c r="C164" s="7" t="s">
        <v>278</v>
      </c>
      <c r="D164" s="66">
        <f t="shared" ref="D164:E164" si="247">+D165+D167+D170+D175</f>
        <v>3350000</v>
      </c>
      <c r="E164" s="66">
        <f t="shared" si="247"/>
        <v>100000</v>
      </c>
      <c r="F164" s="66">
        <f t="shared" si="203"/>
        <v>3450000</v>
      </c>
      <c r="G164" s="17">
        <f t="shared" ref="G164:O164" si="248">+G165+G167+G170+G175</f>
        <v>3450000</v>
      </c>
      <c r="H164" s="36">
        <f t="shared" si="248"/>
        <v>0</v>
      </c>
      <c r="I164" s="36">
        <f t="shared" si="248"/>
        <v>0</v>
      </c>
      <c r="J164" s="36">
        <f t="shared" si="248"/>
        <v>73750</v>
      </c>
      <c r="K164" s="36">
        <f t="shared" si="248"/>
        <v>54741.97</v>
      </c>
      <c r="L164" s="36">
        <f t="shared" ref="L164:M164" si="249">+L165+L167+L170+L175</f>
        <v>0</v>
      </c>
      <c r="M164" s="36">
        <f t="shared" si="249"/>
        <v>0</v>
      </c>
      <c r="N164" s="36">
        <f t="shared" ref="N164" si="250">+N165+N167+N170+N175</f>
        <v>0</v>
      </c>
      <c r="O164" s="36">
        <f t="shared" si="248"/>
        <v>0</v>
      </c>
      <c r="P164" s="36">
        <f t="shared" ref="P164:Q164" si="251">+P165+P167+P170+P175</f>
        <v>0</v>
      </c>
      <c r="Q164" s="36">
        <f t="shared" si="251"/>
        <v>0</v>
      </c>
      <c r="R164" s="36">
        <f t="shared" ref="R164:S164" si="252">+R165+R167+R170+R175</f>
        <v>0</v>
      </c>
      <c r="S164" s="36">
        <f t="shared" si="252"/>
        <v>0</v>
      </c>
      <c r="T164" s="47">
        <f t="shared" si="246"/>
        <v>128491.97</v>
      </c>
      <c r="V164" s="42"/>
    </row>
    <row r="165" spans="2:22" ht="20.25" hidden="1" customHeight="1" x14ac:dyDescent="0.25">
      <c r="B165" s="7" t="s">
        <v>279</v>
      </c>
      <c r="C165" s="7" t="s">
        <v>280</v>
      </c>
      <c r="D165" s="66">
        <f t="shared" ref="D165" si="253">+D166</f>
        <v>50000</v>
      </c>
      <c r="E165" s="66"/>
      <c r="F165" s="66">
        <f t="shared" si="203"/>
        <v>50000</v>
      </c>
      <c r="G165" s="17">
        <f t="shared" ref="G165:S165" si="254">+G166</f>
        <v>50000</v>
      </c>
      <c r="H165" s="36">
        <f t="shared" si="254"/>
        <v>0</v>
      </c>
      <c r="I165" s="36">
        <f t="shared" si="254"/>
        <v>0</v>
      </c>
      <c r="J165" s="36">
        <f t="shared" si="254"/>
        <v>0</v>
      </c>
      <c r="K165" s="36">
        <f t="shared" si="254"/>
        <v>0</v>
      </c>
      <c r="L165" s="36">
        <f t="shared" si="254"/>
        <v>0</v>
      </c>
      <c r="M165" s="36">
        <f t="shared" si="254"/>
        <v>0</v>
      </c>
      <c r="N165" s="36">
        <f t="shared" si="254"/>
        <v>0</v>
      </c>
      <c r="O165" s="36">
        <f t="shared" si="254"/>
        <v>0</v>
      </c>
      <c r="P165" s="36">
        <f t="shared" si="254"/>
        <v>0</v>
      </c>
      <c r="Q165" s="36">
        <f t="shared" si="254"/>
        <v>0</v>
      </c>
      <c r="R165" s="36">
        <f t="shared" si="254"/>
        <v>0</v>
      </c>
      <c r="S165" s="36">
        <f t="shared" si="254"/>
        <v>0</v>
      </c>
      <c r="T165" s="47">
        <f t="shared" si="246"/>
        <v>0</v>
      </c>
      <c r="V165" s="42"/>
    </row>
    <row r="166" spans="2:22" ht="20.25" customHeight="1" x14ac:dyDescent="0.25">
      <c r="B166" s="12" t="s">
        <v>281</v>
      </c>
      <c r="C166" s="12" t="s">
        <v>282</v>
      </c>
      <c r="D166" s="67">
        <v>50000</v>
      </c>
      <c r="E166" s="67">
        <v>0</v>
      </c>
      <c r="F166" s="67">
        <f t="shared" si="203"/>
        <v>50000</v>
      </c>
      <c r="G166" s="18">
        <v>50000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47">
        <f t="shared" si="246"/>
        <v>0</v>
      </c>
      <c r="V166" s="42"/>
    </row>
    <row r="167" spans="2:22" ht="20.25" hidden="1" customHeight="1" x14ac:dyDescent="0.25">
      <c r="B167" s="7" t="s">
        <v>283</v>
      </c>
      <c r="C167" s="7" t="s">
        <v>284</v>
      </c>
      <c r="D167" s="66">
        <f t="shared" ref="D167:E167" si="255">+D168+D169</f>
        <v>200000</v>
      </c>
      <c r="E167" s="66">
        <f t="shared" si="255"/>
        <v>0</v>
      </c>
      <c r="F167" s="66">
        <f t="shared" si="203"/>
        <v>200000</v>
      </c>
      <c r="G167" s="17">
        <f t="shared" ref="G167:P167" si="256">+G168+G169</f>
        <v>200000</v>
      </c>
      <c r="H167" s="36">
        <f t="shared" si="256"/>
        <v>0</v>
      </c>
      <c r="I167" s="36">
        <f t="shared" si="256"/>
        <v>0</v>
      </c>
      <c r="J167" s="36">
        <f t="shared" si="256"/>
        <v>0</v>
      </c>
      <c r="K167" s="36">
        <f t="shared" si="256"/>
        <v>0</v>
      </c>
      <c r="L167" s="36">
        <f t="shared" ref="L167" si="257">+L168+L169</f>
        <v>0</v>
      </c>
      <c r="M167" s="36">
        <f t="shared" si="256"/>
        <v>0</v>
      </c>
      <c r="N167" s="36">
        <f t="shared" ref="N167:O167" si="258">+N168+N169</f>
        <v>0</v>
      </c>
      <c r="O167" s="36">
        <f t="shared" si="258"/>
        <v>0</v>
      </c>
      <c r="P167" s="36">
        <f t="shared" si="256"/>
        <v>0</v>
      </c>
      <c r="Q167" s="36">
        <f t="shared" ref="Q167" si="259">+Q168+Q169</f>
        <v>0</v>
      </c>
      <c r="R167" s="36">
        <f t="shared" ref="R167:S167" si="260">+R168+R169</f>
        <v>0</v>
      </c>
      <c r="S167" s="36">
        <f t="shared" si="260"/>
        <v>0</v>
      </c>
      <c r="T167" s="47">
        <f t="shared" si="246"/>
        <v>0</v>
      </c>
      <c r="V167" s="42"/>
    </row>
    <row r="168" spans="2:22" ht="20.25" customHeight="1" x14ac:dyDescent="0.25">
      <c r="B168" s="12" t="s">
        <v>285</v>
      </c>
      <c r="C168" s="12" t="s">
        <v>286</v>
      </c>
      <c r="D168" s="67">
        <v>100000</v>
      </c>
      <c r="E168" s="67">
        <v>0</v>
      </c>
      <c r="F168" s="67">
        <f t="shared" si="203"/>
        <v>100000</v>
      </c>
      <c r="G168" s="18">
        <v>100000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47">
        <f t="shared" si="246"/>
        <v>0</v>
      </c>
      <c r="V168" s="42"/>
    </row>
    <row r="169" spans="2:22" ht="20.25" customHeight="1" x14ac:dyDescent="0.25">
      <c r="B169" s="12" t="s">
        <v>287</v>
      </c>
      <c r="C169" s="12" t="s">
        <v>288</v>
      </c>
      <c r="D169" s="67">
        <v>100000</v>
      </c>
      <c r="E169" s="67">
        <v>0</v>
      </c>
      <c r="F169" s="67">
        <f t="shared" si="203"/>
        <v>100000</v>
      </c>
      <c r="G169" s="18">
        <v>100000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47">
        <f t="shared" si="246"/>
        <v>0</v>
      </c>
      <c r="V169" s="42"/>
    </row>
    <row r="170" spans="2:22" ht="20.25" hidden="1" customHeight="1" x14ac:dyDescent="0.25">
      <c r="B170" s="7" t="s">
        <v>289</v>
      </c>
      <c r="C170" s="7" t="s">
        <v>290</v>
      </c>
      <c r="D170" s="66">
        <f t="shared" ref="D170:E170" si="261">+SUM(D171:D174)</f>
        <v>3050000</v>
      </c>
      <c r="E170" s="66">
        <f t="shared" si="261"/>
        <v>100000</v>
      </c>
      <c r="F170" s="66">
        <f t="shared" si="203"/>
        <v>3150000</v>
      </c>
      <c r="G170" s="17">
        <f t="shared" ref="G170:K170" si="262">+SUM(G171:G174)</f>
        <v>3150000</v>
      </c>
      <c r="H170" s="36">
        <f t="shared" si="262"/>
        <v>0</v>
      </c>
      <c r="I170" s="36">
        <f t="shared" si="262"/>
        <v>0</v>
      </c>
      <c r="J170" s="36">
        <f t="shared" si="262"/>
        <v>73750</v>
      </c>
      <c r="K170" s="36">
        <f t="shared" si="262"/>
        <v>54741.97</v>
      </c>
      <c r="L170" s="36">
        <f t="shared" ref="L170:M170" si="263">+SUM(L171:L174)</f>
        <v>0</v>
      </c>
      <c r="M170" s="36">
        <f t="shared" si="263"/>
        <v>0</v>
      </c>
      <c r="N170" s="36">
        <f t="shared" ref="N170:O170" si="264">+SUM(N171:N174)</f>
        <v>0</v>
      </c>
      <c r="O170" s="36">
        <f t="shared" si="264"/>
        <v>0</v>
      </c>
      <c r="P170" s="36">
        <f t="shared" ref="P170:Q170" si="265">+SUM(P171:P174)</f>
        <v>0</v>
      </c>
      <c r="Q170" s="36">
        <f t="shared" si="265"/>
        <v>0</v>
      </c>
      <c r="R170" s="36">
        <f t="shared" ref="R170:S170" si="266">+SUM(R171:R174)</f>
        <v>0</v>
      </c>
      <c r="S170" s="36">
        <f t="shared" si="266"/>
        <v>0</v>
      </c>
      <c r="T170" s="47">
        <f t="shared" si="246"/>
        <v>128491.97</v>
      </c>
      <c r="V170" s="42"/>
    </row>
    <row r="171" spans="2:22" ht="20.25" customHeight="1" x14ac:dyDescent="0.25">
      <c r="B171" s="12" t="s">
        <v>291</v>
      </c>
      <c r="C171" s="12" t="s">
        <v>292</v>
      </c>
      <c r="D171" s="67">
        <v>0</v>
      </c>
      <c r="E171" s="67">
        <v>0</v>
      </c>
      <c r="F171" s="67">
        <f t="shared" si="203"/>
        <v>0</v>
      </c>
      <c r="G171" s="18">
        <v>0</v>
      </c>
      <c r="H171" s="35">
        <v>0</v>
      </c>
      <c r="I171" s="35">
        <v>0</v>
      </c>
      <c r="J171" s="35">
        <v>73750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47">
        <f t="shared" si="246"/>
        <v>73750</v>
      </c>
      <c r="V171" s="42"/>
    </row>
    <row r="172" spans="2:22" ht="20.25" customHeight="1" x14ac:dyDescent="0.25">
      <c r="B172" s="12" t="s">
        <v>293</v>
      </c>
      <c r="C172" s="12" t="s">
        <v>294</v>
      </c>
      <c r="D172" s="67">
        <v>3000000</v>
      </c>
      <c r="E172" s="67">
        <v>0</v>
      </c>
      <c r="F172" s="67">
        <f t="shared" si="203"/>
        <v>3000000</v>
      </c>
      <c r="G172" s="18">
        <v>3000000</v>
      </c>
      <c r="H172" s="35">
        <v>0</v>
      </c>
      <c r="I172" s="35">
        <v>0</v>
      </c>
      <c r="J172" s="35">
        <v>0</v>
      </c>
      <c r="K172" s="35">
        <v>54741.97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47">
        <f t="shared" si="246"/>
        <v>54741.97</v>
      </c>
      <c r="V172" s="42"/>
    </row>
    <row r="173" spans="2:22" ht="20.25" customHeight="1" x14ac:dyDescent="0.25">
      <c r="B173" s="12" t="s">
        <v>295</v>
      </c>
      <c r="C173" s="12" t="s">
        <v>296</v>
      </c>
      <c r="D173" s="67">
        <v>50000</v>
      </c>
      <c r="E173" s="67">
        <v>0</v>
      </c>
      <c r="F173" s="67">
        <f t="shared" si="203"/>
        <v>50000</v>
      </c>
      <c r="G173" s="18">
        <v>50000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47">
        <f t="shared" si="246"/>
        <v>0</v>
      </c>
      <c r="V173" s="42"/>
    </row>
    <row r="174" spans="2:22" ht="20.25" customHeight="1" x14ac:dyDescent="0.25">
      <c r="B174" s="12" t="s">
        <v>297</v>
      </c>
      <c r="C174" s="12" t="s">
        <v>298</v>
      </c>
      <c r="D174" s="67">
        <v>0</v>
      </c>
      <c r="E174" s="67">
        <v>100000</v>
      </c>
      <c r="F174" s="67">
        <f t="shared" si="203"/>
        <v>100000</v>
      </c>
      <c r="G174" s="18">
        <v>100000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47">
        <f t="shared" si="246"/>
        <v>0</v>
      </c>
      <c r="V174" s="42"/>
    </row>
    <row r="175" spans="2:22" ht="20.25" hidden="1" customHeight="1" x14ac:dyDescent="0.25">
      <c r="B175" s="7" t="s">
        <v>299</v>
      </c>
      <c r="C175" s="7" t="s">
        <v>300</v>
      </c>
      <c r="D175" s="66">
        <f t="shared" ref="D175:E175" si="267">+D176</f>
        <v>50000</v>
      </c>
      <c r="E175" s="66">
        <f t="shared" si="267"/>
        <v>0</v>
      </c>
      <c r="F175" s="66">
        <f t="shared" si="203"/>
        <v>50000</v>
      </c>
      <c r="G175" s="17">
        <f t="shared" ref="G175:S175" si="268">+G176</f>
        <v>50000</v>
      </c>
      <c r="H175" s="36">
        <f t="shared" si="268"/>
        <v>0</v>
      </c>
      <c r="I175" s="36">
        <f t="shared" si="268"/>
        <v>0</v>
      </c>
      <c r="J175" s="36">
        <f t="shared" si="268"/>
        <v>0</v>
      </c>
      <c r="K175" s="36">
        <f t="shared" si="268"/>
        <v>0</v>
      </c>
      <c r="L175" s="36">
        <f t="shared" si="268"/>
        <v>0</v>
      </c>
      <c r="M175" s="36">
        <f t="shared" si="268"/>
        <v>0</v>
      </c>
      <c r="N175" s="36">
        <f t="shared" si="268"/>
        <v>0</v>
      </c>
      <c r="O175" s="36">
        <f t="shared" si="268"/>
        <v>0</v>
      </c>
      <c r="P175" s="36">
        <f t="shared" si="268"/>
        <v>0</v>
      </c>
      <c r="Q175" s="36">
        <f t="shared" si="268"/>
        <v>0</v>
      </c>
      <c r="R175" s="36">
        <f t="shared" si="268"/>
        <v>0</v>
      </c>
      <c r="S175" s="36">
        <f t="shared" si="268"/>
        <v>0</v>
      </c>
      <c r="T175" s="47">
        <f t="shared" si="246"/>
        <v>0</v>
      </c>
      <c r="V175" s="42"/>
    </row>
    <row r="176" spans="2:22" ht="20.25" customHeight="1" x14ac:dyDescent="0.25">
      <c r="B176" s="12" t="s">
        <v>301</v>
      </c>
      <c r="C176" s="12" t="s">
        <v>302</v>
      </c>
      <c r="D176" s="67">
        <v>50000</v>
      </c>
      <c r="E176" s="67">
        <v>0</v>
      </c>
      <c r="F176" s="67">
        <f t="shared" si="203"/>
        <v>50000</v>
      </c>
      <c r="G176" s="18">
        <v>50000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47">
        <f t="shared" si="246"/>
        <v>0</v>
      </c>
      <c r="V176" s="42"/>
    </row>
    <row r="177" spans="2:22" ht="32.25" hidden="1" customHeight="1" x14ac:dyDescent="0.25">
      <c r="B177" s="7" t="s">
        <v>303</v>
      </c>
      <c r="C177" s="7" t="s">
        <v>304</v>
      </c>
      <c r="D177" s="66">
        <f t="shared" ref="D177:E177" si="269">+D178+D182</f>
        <v>12300000</v>
      </c>
      <c r="E177" s="66">
        <f t="shared" si="269"/>
        <v>300000</v>
      </c>
      <c r="F177" s="66">
        <f t="shared" si="203"/>
        <v>12600000</v>
      </c>
      <c r="G177" s="17">
        <f t="shared" ref="G177:S177" si="270">+G178+G182</f>
        <v>12400000</v>
      </c>
      <c r="H177" s="36">
        <f t="shared" si="270"/>
        <v>0</v>
      </c>
      <c r="I177" s="36">
        <f t="shared" si="270"/>
        <v>0</v>
      </c>
      <c r="J177" s="36">
        <f t="shared" si="270"/>
        <v>0</v>
      </c>
      <c r="K177" s="36">
        <f t="shared" si="270"/>
        <v>0</v>
      </c>
      <c r="L177" s="36">
        <f t="shared" ref="L177" si="271">+L178+L182</f>
        <v>0</v>
      </c>
      <c r="M177" s="36">
        <f t="shared" si="270"/>
        <v>0</v>
      </c>
      <c r="N177" s="36">
        <f t="shared" ref="N177:O177" si="272">+N178+N182</f>
        <v>0</v>
      </c>
      <c r="O177" s="36">
        <f t="shared" si="272"/>
        <v>0</v>
      </c>
      <c r="P177" s="36">
        <f t="shared" si="270"/>
        <v>0</v>
      </c>
      <c r="Q177" s="36">
        <f t="shared" ref="Q177:R177" si="273">+Q178+Q182</f>
        <v>0</v>
      </c>
      <c r="R177" s="36">
        <f t="shared" si="273"/>
        <v>0</v>
      </c>
      <c r="S177" s="36">
        <f t="shared" si="270"/>
        <v>0</v>
      </c>
      <c r="T177" s="47">
        <f t="shared" si="246"/>
        <v>0</v>
      </c>
      <c r="V177" s="42"/>
    </row>
    <row r="178" spans="2:22" ht="20.25" hidden="1" customHeight="1" x14ac:dyDescent="0.25">
      <c r="B178" s="7" t="s">
        <v>305</v>
      </c>
      <c r="C178" s="7" t="s">
        <v>306</v>
      </c>
      <c r="D178" s="66">
        <f>+D179+D180+D181</f>
        <v>12000000</v>
      </c>
      <c r="E178" s="66">
        <f>+E179+E180+E181</f>
        <v>200000</v>
      </c>
      <c r="F178" s="66">
        <f t="shared" si="203"/>
        <v>12200000</v>
      </c>
      <c r="G178" s="36">
        <f t="shared" ref="G178:P178" si="274">+G179+G180</f>
        <v>12000000</v>
      </c>
      <c r="H178" s="36">
        <f t="shared" si="274"/>
        <v>0</v>
      </c>
      <c r="I178" s="36">
        <f t="shared" si="274"/>
        <v>0</v>
      </c>
      <c r="J178" s="36">
        <f t="shared" si="274"/>
        <v>0</v>
      </c>
      <c r="K178" s="36">
        <f t="shared" si="274"/>
        <v>0</v>
      </c>
      <c r="L178" s="36">
        <f t="shared" ref="L178" si="275">+L179+L180</f>
        <v>0</v>
      </c>
      <c r="M178" s="36">
        <f t="shared" si="274"/>
        <v>0</v>
      </c>
      <c r="N178" s="36">
        <f t="shared" ref="N178:O178" si="276">+N179+N180</f>
        <v>0</v>
      </c>
      <c r="O178" s="36">
        <f t="shared" si="276"/>
        <v>0</v>
      </c>
      <c r="P178" s="36">
        <f t="shared" si="274"/>
        <v>0</v>
      </c>
      <c r="Q178" s="36">
        <f t="shared" ref="Q178:R178" si="277">+Q179+Q180</f>
        <v>0</v>
      </c>
      <c r="R178" s="36">
        <f t="shared" si="277"/>
        <v>0</v>
      </c>
      <c r="S178" s="36">
        <f t="shared" ref="S178" si="278">+S179+S180</f>
        <v>0</v>
      </c>
      <c r="T178" s="47">
        <f t="shared" si="246"/>
        <v>0</v>
      </c>
      <c r="V178" s="42"/>
    </row>
    <row r="179" spans="2:22" ht="20.25" customHeight="1" x14ac:dyDescent="0.25">
      <c r="B179" s="12" t="s">
        <v>307</v>
      </c>
      <c r="C179" s="12" t="s">
        <v>308</v>
      </c>
      <c r="D179" s="67">
        <v>12000000</v>
      </c>
      <c r="E179" s="67">
        <v>0</v>
      </c>
      <c r="F179" s="67">
        <f t="shared" si="203"/>
        <v>12000000</v>
      </c>
      <c r="G179" s="18">
        <v>12000000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47">
        <f t="shared" si="246"/>
        <v>0</v>
      </c>
      <c r="V179" s="42"/>
    </row>
    <row r="180" spans="2:22" ht="20.25" customHeight="1" x14ac:dyDescent="0.25">
      <c r="B180" s="12" t="s">
        <v>311</v>
      </c>
      <c r="C180" s="12" t="s">
        <v>312</v>
      </c>
      <c r="D180" s="67">
        <v>0</v>
      </c>
      <c r="E180" s="67">
        <v>100000</v>
      </c>
      <c r="F180" s="67">
        <f t="shared" si="203"/>
        <v>100000</v>
      </c>
      <c r="G180" s="18"/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47">
        <f t="shared" si="246"/>
        <v>0</v>
      </c>
      <c r="V180" s="42"/>
    </row>
    <row r="181" spans="2:22" ht="20.25" customHeight="1" x14ac:dyDescent="0.25">
      <c r="B181" s="12" t="s">
        <v>526</v>
      </c>
      <c r="C181" s="12" t="s">
        <v>527</v>
      </c>
      <c r="D181" s="67">
        <v>0</v>
      </c>
      <c r="E181" s="67">
        <v>100000</v>
      </c>
      <c r="F181" s="67">
        <f t="shared" si="203"/>
        <v>100000</v>
      </c>
      <c r="G181" s="18"/>
      <c r="H181" s="35"/>
      <c r="I181" s="35"/>
      <c r="J181" s="35"/>
      <c r="K181" s="35"/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47">
        <f t="shared" si="246"/>
        <v>0</v>
      </c>
      <c r="V181" s="42"/>
    </row>
    <row r="182" spans="2:22" ht="20.25" hidden="1" customHeight="1" x14ac:dyDescent="0.25">
      <c r="B182" s="7" t="s">
        <v>309</v>
      </c>
      <c r="C182" s="7" t="s">
        <v>310</v>
      </c>
      <c r="D182" s="66">
        <f t="shared" ref="D182:E182" si="279">+D183+D184</f>
        <v>300000</v>
      </c>
      <c r="E182" s="66">
        <f t="shared" si="279"/>
        <v>100000</v>
      </c>
      <c r="F182" s="66">
        <f t="shared" si="203"/>
        <v>400000</v>
      </c>
      <c r="G182" s="17">
        <f t="shared" ref="G182:P182" si="280">+G183+G184</f>
        <v>400000</v>
      </c>
      <c r="H182" s="36">
        <f t="shared" si="280"/>
        <v>0</v>
      </c>
      <c r="I182" s="36">
        <f t="shared" si="280"/>
        <v>0</v>
      </c>
      <c r="J182" s="36">
        <f t="shared" si="280"/>
        <v>0</v>
      </c>
      <c r="K182" s="36">
        <f t="shared" si="280"/>
        <v>0</v>
      </c>
      <c r="L182" s="36">
        <f t="shared" ref="L182" si="281">+L183+L184</f>
        <v>0</v>
      </c>
      <c r="M182" s="36">
        <f t="shared" si="280"/>
        <v>0</v>
      </c>
      <c r="N182" s="36">
        <f t="shared" ref="N182:O182" si="282">+N183+N184</f>
        <v>0</v>
      </c>
      <c r="O182" s="36">
        <f t="shared" si="282"/>
        <v>0</v>
      </c>
      <c r="P182" s="36">
        <f t="shared" si="280"/>
        <v>0</v>
      </c>
      <c r="Q182" s="36">
        <f t="shared" ref="Q182:R182" si="283">+Q183+Q184</f>
        <v>0</v>
      </c>
      <c r="R182" s="36">
        <f t="shared" si="283"/>
        <v>0</v>
      </c>
      <c r="S182" s="36">
        <f t="shared" ref="S182" si="284">+S183+S184</f>
        <v>0</v>
      </c>
      <c r="T182" s="47">
        <f t="shared" ref="T182:T194" si="285">+SUM(H182:S182)</f>
        <v>0</v>
      </c>
      <c r="V182" s="42"/>
    </row>
    <row r="183" spans="2:22" ht="21" customHeight="1" x14ac:dyDescent="0.25">
      <c r="B183" s="12" t="s">
        <v>313</v>
      </c>
      <c r="C183" s="12" t="s">
        <v>314</v>
      </c>
      <c r="D183" s="67">
        <v>300000</v>
      </c>
      <c r="E183" s="67">
        <v>0</v>
      </c>
      <c r="F183" s="67">
        <f t="shared" si="203"/>
        <v>300000</v>
      </c>
      <c r="G183" s="18">
        <v>300000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47">
        <f t="shared" si="285"/>
        <v>0</v>
      </c>
      <c r="V183" s="42"/>
    </row>
    <row r="184" spans="2:22" ht="20.25" customHeight="1" x14ac:dyDescent="0.25">
      <c r="B184" s="12" t="s">
        <v>315</v>
      </c>
      <c r="C184" s="12" t="s">
        <v>316</v>
      </c>
      <c r="D184" s="67">
        <v>0</v>
      </c>
      <c r="E184" s="67">
        <v>100000</v>
      </c>
      <c r="F184" s="67">
        <f t="shared" si="203"/>
        <v>100000</v>
      </c>
      <c r="G184" s="18">
        <v>100000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47">
        <f t="shared" si="285"/>
        <v>0</v>
      </c>
      <c r="V184" s="42"/>
    </row>
    <row r="185" spans="2:22" ht="20.25" hidden="1" customHeight="1" x14ac:dyDescent="0.25">
      <c r="B185" s="7" t="s">
        <v>317</v>
      </c>
      <c r="C185" s="7" t="s">
        <v>318</v>
      </c>
      <c r="D185" s="66">
        <f t="shared" ref="D185" si="286">+D186+D188+D190+D194+D196+D198+D201</f>
        <v>23450000</v>
      </c>
      <c r="E185" s="66">
        <f>+E186+E188+E190+E194+E196+E198+E201+E192</f>
        <v>0</v>
      </c>
      <c r="F185" s="66">
        <f t="shared" si="203"/>
        <v>23450000</v>
      </c>
      <c r="G185" s="17">
        <f t="shared" ref="G185:H185" si="287">+G186+G188+G190+G194+G196+G198+G201</f>
        <v>23450000</v>
      </c>
      <c r="H185" s="36">
        <f t="shared" si="287"/>
        <v>0</v>
      </c>
      <c r="I185" s="36">
        <f t="shared" ref="I185:P185" si="288">+I186+I188+I190+I194+I196+I198+I201+I192</f>
        <v>219373.8</v>
      </c>
      <c r="J185" s="36">
        <f t="shared" si="288"/>
        <v>592412.35000000009</v>
      </c>
      <c r="K185" s="36">
        <f t="shared" si="288"/>
        <v>497276.33</v>
      </c>
      <c r="L185" s="36">
        <f t="shared" ref="L185" si="289">+L186+L188+L190+L194+L196+L198+L201+L192</f>
        <v>0</v>
      </c>
      <c r="M185" s="36">
        <f t="shared" si="288"/>
        <v>0</v>
      </c>
      <c r="N185" s="36">
        <f t="shared" ref="N185:O185" si="290">+N186+N188+N190+N194+N196+N198+N201+N192</f>
        <v>0</v>
      </c>
      <c r="O185" s="36">
        <f t="shared" si="290"/>
        <v>0</v>
      </c>
      <c r="P185" s="36">
        <f t="shared" si="288"/>
        <v>0</v>
      </c>
      <c r="Q185" s="36">
        <f t="shared" ref="Q185:R185" si="291">+Q186+Q188+Q190+Q194+Q196+Q198+Q201+Q192</f>
        <v>0</v>
      </c>
      <c r="R185" s="36">
        <f t="shared" si="291"/>
        <v>0</v>
      </c>
      <c r="S185" s="36">
        <f t="shared" ref="S185" si="292">+S186+S188+S190+S194+S196+S198+S201+S192</f>
        <v>0</v>
      </c>
      <c r="T185" s="47">
        <f t="shared" si="285"/>
        <v>1309062.4800000002</v>
      </c>
      <c r="V185" s="42"/>
    </row>
    <row r="186" spans="2:22" ht="20.25" hidden="1" customHeight="1" x14ac:dyDescent="0.25">
      <c r="B186" s="7" t="s">
        <v>319</v>
      </c>
      <c r="C186" s="7" t="s">
        <v>320</v>
      </c>
      <c r="D186" s="66">
        <f t="shared" ref="D186:E186" si="293">+D187</f>
        <v>200000</v>
      </c>
      <c r="E186" s="66">
        <f t="shared" si="293"/>
        <v>0</v>
      </c>
      <c r="F186" s="66">
        <f t="shared" si="203"/>
        <v>200000</v>
      </c>
      <c r="G186" s="17">
        <f t="shared" ref="G186:S186" si="294">+G187</f>
        <v>200000</v>
      </c>
      <c r="H186" s="36">
        <f t="shared" si="294"/>
        <v>0</v>
      </c>
      <c r="I186" s="36">
        <f t="shared" si="294"/>
        <v>0</v>
      </c>
      <c r="J186" s="36">
        <f t="shared" si="294"/>
        <v>0</v>
      </c>
      <c r="K186" s="36">
        <f t="shared" si="294"/>
        <v>0</v>
      </c>
      <c r="L186" s="36">
        <f t="shared" si="294"/>
        <v>0</v>
      </c>
      <c r="M186" s="36">
        <f t="shared" si="294"/>
        <v>0</v>
      </c>
      <c r="N186" s="36">
        <f t="shared" si="294"/>
        <v>0</v>
      </c>
      <c r="O186" s="36">
        <f t="shared" si="294"/>
        <v>0</v>
      </c>
      <c r="P186" s="36">
        <f t="shared" si="294"/>
        <v>0</v>
      </c>
      <c r="Q186" s="36">
        <f t="shared" si="294"/>
        <v>0</v>
      </c>
      <c r="R186" s="36">
        <f t="shared" si="294"/>
        <v>0</v>
      </c>
      <c r="S186" s="36">
        <f t="shared" si="294"/>
        <v>0</v>
      </c>
      <c r="T186" s="47">
        <f t="shared" si="285"/>
        <v>0</v>
      </c>
      <c r="V186" s="42"/>
    </row>
    <row r="187" spans="2:22" ht="20.25" customHeight="1" x14ac:dyDescent="0.25">
      <c r="B187" s="12" t="s">
        <v>321</v>
      </c>
      <c r="C187" s="12" t="s">
        <v>508</v>
      </c>
      <c r="D187" s="67">
        <v>200000</v>
      </c>
      <c r="E187" s="67">
        <v>0</v>
      </c>
      <c r="F187" s="67">
        <f t="shared" si="203"/>
        <v>200000</v>
      </c>
      <c r="G187" s="18">
        <v>200000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47">
        <f t="shared" si="285"/>
        <v>0</v>
      </c>
      <c r="V187" s="42"/>
    </row>
    <row r="188" spans="2:22" ht="33" hidden="1" customHeight="1" x14ac:dyDescent="0.25">
      <c r="B188" s="7" t="s">
        <v>322</v>
      </c>
      <c r="C188" s="7" t="s">
        <v>323</v>
      </c>
      <c r="D188" s="66">
        <f t="shared" ref="D188" si="295">+D189</f>
        <v>18500000</v>
      </c>
      <c r="E188" s="66">
        <f>+E189</f>
        <v>0</v>
      </c>
      <c r="F188" s="66">
        <f t="shared" si="203"/>
        <v>18500000</v>
      </c>
      <c r="G188" s="17">
        <f t="shared" ref="G188:S188" si="296">+G189</f>
        <v>18500000</v>
      </c>
      <c r="H188" s="35">
        <v>0</v>
      </c>
      <c r="I188" s="36">
        <f t="shared" si="296"/>
        <v>180433.8</v>
      </c>
      <c r="J188" s="36">
        <f t="shared" si="296"/>
        <v>425714.41</v>
      </c>
      <c r="K188" s="36">
        <f t="shared" si="296"/>
        <v>364422.51</v>
      </c>
      <c r="L188" s="36">
        <f t="shared" si="296"/>
        <v>0</v>
      </c>
      <c r="M188" s="36">
        <f t="shared" si="296"/>
        <v>0</v>
      </c>
      <c r="N188" s="36">
        <f t="shared" si="296"/>
        <v>0</v>
      </c>
      <c r="O188" s="36">
        <f t="shared" si="296"/>
        <v>0</v>
      </c>
      <c r="P188" s="36">
        <f t="shared" si="296"/>
        <v>0</v>
      </c>
      <c r="Q188" s="36">
        <f t="shared" si="296"/>
        <v>0</v>
      </c>
      <c r="R188" s="36">
        <f t="shared" si="296"/>
        <v>0</v>
      </c>
      <c r="S188" s="36">
        <f t="shared" si="296"/>
        <v>0</v>
      </c>
      <c r="T188" s="47">
        <f t="shared" si="285"/>
        <v>970570.72</v>
      </c>
      <c r="V188" s="42"/>
    </row>
    <row r="189" spans="2:22" ht="20.25" customHeight="1" x14ac:dyDescent="0.25">
      <c r="B189" s="12" t="s">
        <v>324</v>
      </c>
      <c r="C189" s="12" t="s">
        <v>325</v>
      </c>
      <c r="D189" s="67">
        <v>18500000</v>
      </c>
      <c r="E189" s="67">
        <v>0</v>
      </c>
      <c r="F189" s="67">
        <f t="shared" si="203"/>
        <v>18500000</v>
      </c>
      <c r="G189" s="18">
        <v>18500000</v>
      </c>
      <c r="H189" s="35">
        <v>0</v>
      </c>
      <c r="I189" s="35">
        <v>180433.8</v>
      </c>
      <c r="J189" s="35">
        <v>425714.41</v>
      </c>
      <c r="K189" s="35">
        <v>364422.51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47">
        <f t="shared" si="285"/>
        <v>970570.72</v>
      </c>
      <c r="V189" s="42"/>
    </row>
    <row r="190" spans="2:22" ht="20.25" hidden="1" customHeight="1" x14ac:dyDescent="0.25">
      <c r="B190" s="7" t="s">
        <v>326</v>
      </c>
      <c r="C190" s="7" t="s">
        <v>327</v>
      </c>
      <c r="D190" s="66">
        <f t="shared" ref="D190:E190" si="297">+D191</f>
        <v>600000</v>
      </c>
      <c r="E190" s="66">
        <f t="shared" si="297"/>
        <v>0</v>
      </c>
      <c r="F190" s="66">
        <f t="shared" si="203"/>
        <v>600000</v>
      </c>
      <c r="G190" s="17">
        <f t="shared" ref="G190:S192" si="298">+G191</f>
        <v>600000</v>
      </c>
      <c r="H190" s="35">
        <v>0</v>
      </c>
      <c r="I190" s="36">
        <f t="shared" si="298"/>
        <v>0</v>
      </c>
      <c r="J190" s="36">
        <f t="shared" si="298"/>
        <v>0</v>
      </c>
      <c r="K190" s="36">
        <f t="shared" si="298"/>
        <v>0</v>
      </c>
      <c r="L190" s="36">
        <f t="shared" si="298"/>
        <v>0</v>
      </c>
      <c r="M190" s="36">
        <f t="shared" si="298"/>
        <v>0</v>
      </c>
      <c r="N190" s="36">
        <f t="shared" si="298"/>
        <v>0</v>
      </c>
      <c r="O190" s="36">
        <f t="shared" si="298"/>
        <v>0</v>
      </c>
      <c r="P190" s="36">
        <f t="shared" si="298"/>
        <v>0</v>
      </c>
      <c r="Q190" s="36">
        <f t="shared" si="298"/>
        <v>0</v>
      </c>
      <c r="R190" s="36">
        <f t="shared" si="298"/>
        <v>0</v>
      </c>
      <c r="S190" s="36">
        <f t="shared" si="298"/>
        <v>0</v>
      </c>
      <c r="T190" s="47">
        <f t="shared" si="285"/>
        <v>0</v>
      </c>
      <c r="V190" s="42"/>
    </row>
    <row r="191" spans="2:22" ht="20.25" customHeight="1" x14ac:dyDescent="0.25">
      <c r="B191" s="12" t="s">
        <v>328</v>
      </c>
      <c r="C191" s="12" t="s">
        <v>329</v>
      </c>
      <c r="D191" s="67">
        <v>600000</v>
      </c>
      <c r="E191" s="67">
        <v>0</v>
      </c>
      <c r="F191" s="67">
        <f t="shared" si="203"/>
        <v>600000</v>
      </c>
      <c r="G191" s="18">
        <v>600000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47">
        <f t="shared" si="285"/>
        <v>0</v>
      </c>
      <c r="V191" s="42"/>
    </row>
    <row r="192" spans="2:22" ht="32.25" hidden="1" customHeight="1" x14ac:dyDescent="0.25">
      <c r="B192" s="7" t="s">
        <v>510</v>
      </c>
      <c r="C192" s="7" t="s">
        <v>511</v>
      </c>
      <c r="D192" s="66">
        <f t="shared" ref="D192:E194" si="299">+D193</f>
        <v>0</v>
      </c>
      <c r="E192" s="66">
        <f t="shared" si="299"/>
        <v>0</v>
      </c>
      <c r="F192" s="66">
        <f t="shared" si="203"/>
        <v>0</v>
      </c>
      <c r="G192" s="17">
        <f t="shared" si="298"/>
        <v>600000</v>
      </c>
      <c r="H192" s="35">
        <v>0</v>
      </c>
      <c r="I192" s="36">
        <f t="shared" si="298"/>
        <v>0</v>
      </c>
      <c r="J192" s="36">
        <f t="shared" si="298"/>
        <v>0</v>
      </c>
      <c r="K192" s="36">
        <f t="shared" si="298"/>
        <v>0</v>
      </c>
      <c r="L192" s="36">
        <f t="shared" si="298"/>
        <v>0</v>
      </c>
      <c r="M192" s="36">
        <f t="shared" si="298"/>
        <v>0</v>
      </c>
      <c r="N192" s="36">
        <f t="shared" si="298"/>
        <v>0</v>
      </c>
      <c r="O192" s="36">
        <f t="shared" si="298"/>
        <v>0</v>
      </c>
      <c r="P192" s="36">
        <f t="shared" si="298"/>
        <v>0</v>
      </c>
      <c r="Q192" s="36">
        <f t="shared" si="298"/>
        <v>0</v>
      </c>
      <c r="R192" s="36">
        <f t="shared" si="298"/>
        <v>0</v>
      </c>
      <c r="S192" s="36">
        <f t="shared" si="298"/>
        <v>0</v>
      </c>
      <c r="T192" s="47">
        <f t="shared" si="285"/>
        <v>0</v>
      </c>
      <c r="V192" s="42"/>
    </row>
    <row r="193" spans="2:22" ht="20.25" customHeight="1" x14ac:dyDescent="0.25">
      <c r="B193" s="12" t="s">
        <v>512</v>
      </c>
      <c r="C193" s="12" t="s">
        <v>511</v>
      </c>
      <c r="D193" s="67">
        <v>0</v>
      </c>
      <c r="E193" s="67">
        <v>0</v>
      </c>
      <c r="F193" s="67">
        <f t="shared" si="203"/>
        <v>0</v>
      </c>
      <c r="G193" s="18">
        <v>600000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47">
        <f t="shared" si="285"/>
        <v>0</v>
      </c>
      <c r="V193" s="42"/>
    </row>
    <row r="194" spans="2:22" ht="20.25" hidden="1" customHeight="1" x14ac:dyDescent="0.25">
      <c r="B194" s="7" t="s">
        <v>330</v>
      </c>
      <c r="C194" s="7" t="s">
        <v>331</v>
      </c>
      <c r="D194" s="66">
        <f t="shared" si="299"/>
        <v>50000</v>
      </c>
      <c r="E194" s="66">
        <f t="shared" si="299"/>
        <v>0</v>
      </c>
      <c r="F194" s="66">
        <f t="shared" si="203"/>
        <v>50000</v>
      </c>
      <c r="G194" s="17">
        <f t="shared" ref="G194:S194" si="300">+G195</f>
        <v>50000</v>
      </c>
      <c r="H194" s="35">
        <v>0</v>
      </c>
      <c r="I194" s="36">
        <f t="shared" si="300"/>
        <v>38940</v>
      </c>
      <c r="J194" s="36">
        <f t="shared" si="300"/>
        <v>0</v>
      </c>
      <c r="K194" s="36">
        <f t="shared" si="300"/>
        <v>14853.45</v>
      </c>
      <c r="L194" s="36">
        <f t="shared" si="300"/>
        <v>0</v>
      </c>
      <c r="M194" s="36">
        <f t="shared" si="300"/>
        <v>0</v>
      </c>
      <c r="N194" s="36">
        <f t="shared" si="300"/>
        <v>0</v>
      </c>
      <c r="O194" s="36">
        <f t="shared" si="300"/>
        <v>0</v>
      </c>
      <c r="P194" s="36">
        <f t="shared" si="300"/>
        <v>0</v>
      </c>
      <c r="Q194" s="36">
        <f t="shared" si="300"/>
        <v>0</v>
      </c>
      <c r="R194" s="36">
        <f t="shared" si="300"/>
        <v>0</v>
      </c>
      <c r="S194" s="36">
        <f t="shared" si="300"/>
        <v>0</v>
      </c>
      <c r="T194" s="47">
        <f t="shared" si="285"/>
        <v>53793.45</v>
      </c>
      <c r="V194" s="42"/>
    </row>
    <row r="195" spans="2:22" ht="20.25" customHeight="1" x14ac:dyDescent="0.25">
      <c r="B195" s="12" t="s">
        <v>332</v>
      </c>
      <c r="C195" s="12" t="s">
        <v>331</v>
      </c>
      <c r="D195" s="67">
        <v>50000</v>
      </c>
      <c r="E195" s="67">
        <v>0</v>
      </c>
      <c r="F195" s="67">
        <f t="shared" si="203"/>
        <v>50000</v>
      </c>
      <c r="G195" s="18">
        <v>50000</v>
      </c>
      <c r="H195" s="35">
        <v>0</v>
      </c>
      <c r="I195" s="35">
        <v>38940</v>
      </c>
      <c r="J195" s="35">
        <v>0</v>
      </c>
      <c r="K195" s="35">
        <v>14853.45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47">
        <f t="shared" ref="T195:T225" si="301">+SUM(H195:S195)</f>
        <v>53793.45</v>
      </c>
      <c r="V195" s="42"/>
    </row>
    <row r="196" spans="2:22" ht="20.25" hidden="1" customHeight="1" x14ac:dyDescent="0.25">
      <c r="B196" s="7" t="s">
        <v>333</v>
      </c>
      <c r="C196" s="7" t="s">
        <v>334</v>
      </c>
      <c r="D196" s="66">
        <f t="shared" ref="D196:E196" si="302">+D197</f>
        <v>500000</v>
      </c>
      <c r="E196" s="66">
        <f t="shared" si="302"/>
        <v>0</v>
      </c>
      <c r="F196" s="66">
        <f t="shared" si="203"/>
        <v>500000</v>
      </c>
      <c r="G196" s="17">
        <f t="shared" ref="G196:S196" si="303">+G197</f>
        <v>500000</v>
      </c>
      <c r="H196" s="35">
        <v>0</v>
      </c>
      <c r="I196" s="36">
        <f t="shared" si="303"/>
        <v>0</v>
      </c>
      <c r="J196" s="36">
        <f t="shared" si="303"/>
        <v>69003.38</v>
      </c>
      <c r="K196" s="36">
        <f t="shared" si="303"/>
        <v>2000</v>
      </c>
      <c r="L196" s="36">
        <f t="shared" si="303"/>
        <v>0</v>
      </c>
      <c r="M196" s="36">
        <f t="shared" si="303"/>
        <v>0</v>
      </c>
      <c r="N196" s="36">
        <f t="shared" si="303"/>
        <v>0</v>
      </c>
      <c r="O196" s="36">
        <f t="shared" si="303"/>
        <v>0</v>
      </c>
      <c r="P196" s="36">
        <f t="shared" si="303"/>
        <v>0</v>
      </c>
      <c r="Q196" s="36">
        <f t="shared" si="303"/>
        <v>0</v>
      </c>
      <c r="R196" s="36">
        <f t="shared" si="303"/>
        <v>0</v>
      </c>
      <c r="S196" s="36">
        <f t="shared" si="303"/>
        <v>0</v>
      </c>
      <c r="T196" s="47">
        <f t="shared" si="301"/>
        <v>71003.38</v>
      </c>
      <c r="V196" s="42"/>
    </row>
    <row r="197" spans="2:22" ht="20.25" customHeight="1" x14ac:dyDescent="0.25">
      <c r="B197" s="12" t="s">
        <v>335</v>
      </c>
      <c r="C197" s="12" t="s">
        <v>334</v>
      </c>
      <c r="D197" s="67">
        <v>500000</v>
      </c>
      <c r="E197" s="67">
        <v>0</v>
      </c>
      <c r="F197" s="67">
        <f t="shared" ref="F197:F205" si="304">+D197+E197</f>
        <v>500000</v>
      </c>
      <c r="G197" s="18">
        <v>500000</v>
      </c>
      <c r="H197" s="35">
        <v>0</v>
      </c>
      <c r="I197" s="35">
        <v>0</v>
      </c>
      <c r="J197" s="35">
        <v>69003.38</v>
      </c>
      <c r="K197" s="35">
        <v>2000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47">
        <f t="shared" si="301"/>
        <v>71003.38</v>
      </c>
      <c r="V197" s="42"/>
    </row>
    <row r="198" spans="2:22" ht="20.25" hidden="1" customHeight="1" x14ac:dyDescent="0.25">
      <c r="B198" s="7" t="s">
        <v>336</v>
      </c>
      <c r="C198" s="7" t="s">
        <v>337</v>
      </c>
      <c r="D198" s="66">
        <f t="shared" ref="D198:E198" si="305">+D199+D200</f>
        <v>1000000</v>
      </c>
      <c r="E198" s="66">
        <f t="shared" si="305"/>
        <v>0</v>
      </c>
      <c r="F198" s="66">
        <f t="shared" si="304"/>
        <v>1000000</v>
      </c>
      <c r="G198" s="17">
        <f t="shared" ref="G198" si="306">+G199+G200</f>
        <v>1000000</v>
      </c>
      <c r="H198" s="35">
        <v>0</v>
      </c>
      <c r="I198" s="36">
        <f t="shared" ref="I198:P198" si="307">+I199+I200</f>
        <v>0</v>
      </c>
      <c r="J198" s="36">
        <f t="shared" si="307"/>
        <v>68440</v>
      </c>
      <c r="K198" s="36">
        <f t="shared" si="307"/>
        <v>34220</v>
      </c>
      <c r="L198" s="36">
        <f t="shared" ref="L198" si="308">+L199+L200</f>
        <v>0</v>
      </c>
      <c r="M198" s="36">
        <f t="shared" si="307"/>
        <v>0</v>
      </c>
      <c r="N198" s="36">
        <f t="shared" ref="N198:O198" si="309">+N199+N200</f>
        <v>0</v>
      </c>
      <c r="O198" s="36">
        <f t="shared" si="309"/>
        <v>0</v>
      </c>
      <c r="P198" s="36">
        <f t="shared" si="307"/>
        <v>0</v>
      </c>
      <c r="Q198" s="36">
        <f t="shared" ref="Q198" si="310">+Q199+Q200</f>
        <v>0</v>
      </c>
      <c r="R198" s="36">
        <f t="shared" ref="R198:S198" si="311">+R199+R200</f>
        <v>0</v>
      </c>
      <c r="S198" s="36">
        <f t="shared" si="311"/>
        <v>0</v>
      </c>
      <c r="T198" s="47">
        <f t="shared" si="301"/>
        <v>102660</v>
      </c>
      <c r="V198" s="42"/>
    </row>
    <row r="199" spans="2:22" ht="20.25" customHeight="1" x14ac:dyDescent="0.25">
      <c r="B199" s="12" t="s">
        <v>338</v>
      </c>
      <c r="C199" s="12" t="s">
        <v>339</v>
      </c>
      <c r="D199" s="67">
        <v>500000</v>
      </c>
      <c r="E199" s="67">
        <v>0</v>
      </c>
      <c r="F199" s="67">
        <f t="shared" si="304"/>
        <v>500000</v>
      </c>
      <c r="G199" s="18">
        <v>500000</v>
      </c>
      <c r="H199" s="35">
        <v>0</v>
      </c>
      <c r="I199" s="35">
        <v>0</v>
      </c>
      <c r="J199" s="35">
        <v>68440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47">
        <f t="shared" si="301"/>
        <v>68440</v>
      </c>
      <c r="V199" s="42"/>
    </row>
    <row r="200" spans="2:22" ht="20.25" customHeight="1" x14ac:dyDescent="0.25">
      <c r="B200" s="12" t="s">
        <v>340</v>
      </c>
      <c r="C200" s="12" t="s">
        <v>341</v>
      </c>
      <c r="D200" s="67">
        <v>500000</v>
      </c>
      <c r="E200" s="67">
        <v>0</v>
      </c>
      <c r="F200" s="67">
        <f t="shared" si="304"/>
        <v>500000</v>
      </c>
      <c r="G200" s="18">
        <v>500000</v>
      </c>
      <c r="H200" s="35">
        <v>0</v>
      </c>
      <c r="I200" s="35">
        <v>0</v>
      </c>
      <c r="J200" s="35">
        <v>0</v>
      </c>
      <c r="K200" s="35">
        <v>34220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47">
        <f t="shared" si="301"/>
        <v>34220</v>
      </c>
      <c r="V200" s="42"/>
    </row>
    <row r="201" spans="2:22" ht="31.5" hidden="1" customHeight="1" x14ac:dyDescent="0.25">
      <c r="B201" s="7" t="s">
        <v>342</v>
      </c>
      <c r="C201" s="7" t="s">
        <v>343</v>
      </c>
      <c r="D201" s="66">
        <f>+SUM(D202:D205)</f>
        <v>2600000</v>
      </c>
      <c r="E201" s="66">
        <f>+SUM(E202:E205)</f>
        <v>0</v>
      </c>
      <c r="F201" s="66">
        <f t="shared" si="304"/>
        <v>2600000</v>
      </c>
      <c r="G201" s="17">
        <f>+SUM(G202:G205)</f>
        <v>2600000</v>
      </c>
      <c r="H201" s="35">
        <v>0</v>
      </c>
      <c r="I201" s="36">
        <f t="shared" ref="I201:P201" si="312">+SUM(I202:I205)</f>
        <v>0</v>
      </c>
      <c r="J201" s="36">
        <f t="shared" si="312"/>
        <v>29254.560000000001</v>
      </c>
      <c r="K201" s="36">
        <f t="shared" si="312"/>
        <v>81780.37</v>
      </c>
      <c r="L201" s="36">
        <f t="shared" ref="L201" si="313">+SUM(L202:L205)</f>
        <v>0</v>
      </c>
      <c r="M201" s="36">
        <f t="shared" si="312"/>
        <v>0</v>
      </c>
      <c r="N201" s="36">
        <f t="shared" ref="N201:O201" si="314">+SUM(N202:N205)</f>
        <v>0</v>
      </c>
      <c r="O201" s="36">
        <f t="shared" si="314"/>
        <v>0</v>
      </c>
      <c r="P201" s="36">
        <f t="shared" si="312"/>
        <v>0</v>
      </c>
      <c r="Q201" s="36">
        <f t="shared" ref="Q201" si="315">+SUM(Q202:Q205)</f>
        <v>0</v>
      </c>
      <c r="R201" s="36">
        <f t="shared" ref="R201:S201" si="316">+SUM(R202:R205)</f>
        <v>0</v>
      </c>
      <c r="S201" s="36">
        <f t="shared" si="316"/>
        <v>0</v>
      </c>
      <c r="T201" s="47">
        <f t="shared" si="301"/>
        <v>111034.93</v>
      </c>
      <c r="V201" s="42"/>
    </row>
    <row r="202" spans="2:22" ht="20.25" customHeight="1" x14ac:dyDescent="0.25">
      <c r="B202" s="12" t="s">
        <v>344</v>
      </c>
      <c r="C202" s="12" t="s">
        <v>345</v>
      </c>
      <c r="D202" s="67">
        <v>2000000</v>
      </c>
      <c r="E202" s="67">
        <v>-1950000</v>
      </c>
      <c r="F202" s="67">
        <f t="shared" si="304"/>
        <v>50000</v>
      </c>
      <c r="G202" s="18">
        <v>50000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47">
        <f t="shared" si="301"/>
        <v>0</v>
      </c>
      <c r="V202" s="42"/>
    </row>
    <row r="203" spans="2:22" ht="20.25" customHeight="1" x14ac:dyDescent="0.25">
      <c r="B203" s="12" t="s">
        <v>346</v>
      </c>
      <c r="C203" s="12" t="s">
        <v>347</v>
      </c>
      <c r="D203" s="67"/>
      <c r="E203" s="67"/>
      <c r="F203" s="67"/>
      <c r="G203" s="18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47">
        <f t="shared" si="301"/>
        <v>0</v>
      </c>
      <c r="V203" s="42"/>
    </row>
    <row r="204" spans="2:22" ht="20.25" customHeight="1" x14ac:dyDescent="0.25">
      <c r="B204" s="12" t="s">
        <v>348</v>
      </c>
      <c r="C204" s="12" t="s">
        <v>349</v>
      </c>
      <c r="D204" s="67">
        <v>600000</v>
      </c>
      <c r="E204" s="67">
        <v>0</v>
      </c>
      <c r="F204" s="67">
        <f t="shared" si="304"/>
        <v>600000</v>
      </c>
      <c r="G204" s="18">
        <v>600000</v>
      </c>
      <c r="H204" s="35">
        <v>0</v>
      </c>
      <c r="I204" s="35">
        <v>0</v>
      </c>
      <c r="J204" s="35">
        <v>29254.560000000001</v>
      </c>
      <c r="K204" s="35">
        <v>20532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47">
        <f t="shared" si="301"/>
        <v>49786.559999999998</v>
      </c>
      <c r="V204" s="42"/>
    </row>
    <row r="205" spans="2:22" ht="20.25" customHeight="1" x14ac:dyDescent="0.25">
      <c r="B205" s="12" t="s">
        <v>350</v>
      </c>
      <c r="C205" s="12" t="s">
        <v>351</v>
      </c>
      <c r="D205" s="67">
        <v>0</v>
      </c>
      <c r="E205" s="67">
        <v>1950000</v>
      </c>
      <c r="F205" s="67">
        <f t="shared" si="304"/>
        <v>1950000</v>
      </c>
      <c r="G205" s="18">
        <v>1950000</v>
      </c>
      <c r="H205" s="35">
        <v>0</v>
      </c>
      <c r="I205" s="35">
        <v>0</v>
      </c>
      <c r="J205" s="35">
        <v>0</v>
      </c>
      <c r="K205" s="35">
        <v>61248.37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47">
        <f t="shared" si="301"/>
        <v>61248.37</v>
      </c>
      <c r="V205" s="42"/>
    </row>
    <row r="206" spans="2:22" ht="20.25" hidden="1" customHeight="1" x14ac:dyDescent="0.25">
      <c r="B206" s="10">
        <v>2.4</v>
      </c>
      <c r="C206" s="7" t="s">
        <v>352</v>
      </c>
      <c r="D206" s="66">
        <f t="shared" ref="D206:F207" si="317">+D207</f>
        <v>0</v>
      </c>
      <c r="E206" s="66">
        <f t="shared" si="317"/>
        <v>0</v>
      </c>
      <c r="F206" s="66">
        <f t="shared" si="317"/>
        <v>0</v>
      </c>
      <c r="G206" s="8">
        <f t="shared" ref="G206:S207" si="318">+G207</f>
        <v>0</v>
      </c>
      <c r="H206" s="36">
        <f t="shared" si="318"/>
        <v>0</v>
      </c>
      <c r="I206" s="36">
        <f t="shared" si="318"/>
        <v>0</v>
      </c>
      <c r="J206" s="36">
        <f t="shared" si="318"/>
        <v>0</v>
      </c>
      <c r="K206" s="36">
        <f t="shared" si="318"/>
        <v>0</v>
      </c>
      <c r="L206" s="36">
        <f t="shared" si="318"/>
        <v>0</v>
      </c>
      <c r="M206" s="36">
        <f t="shared" si="318"/>
        <v>0</v>
      </c>
      <c r="N206" s="36">
        <f t="shared" si="318"/>
        <v>0</v>
      </c>
      <c r="O206" s="36">
        <f t="shared" si="318"/>
        <v>0</v>
      </c>
      <c r="P206" s="36">
        <f t="shared" si="318"/>
        <v>0</v>
      </c>
      <c r="Q206" s="36">
        <f t="shared" si="318"/>
        <v>0</v>
      </c>
      <c r="R206" s="36">
        <f t="shared" si="318"/>
        <v>0</v>
      </c>
      <c r="S206" s="36">
        <f t="shared" si="318"/>
        <v>0</v>
      </c>
      <c r="T206" s="46">
        <f t="shared" si="301"/>
        <v>0</v>
      </c>
    </row>
    <row r="207" spans="2:22" ht="20.25" hidden="1" customHeight="1" x14ac:dyDescent="0.25">
      <c r="B207" s="7" t="s">
        <v>353</v>
      </c>
      <c r="C207" s="7" t="s">
        <v>354</v>
      </c>
      <c r="D207" s="66">
        <f t="shared" si="317"/>
        <v>0</v>
      </c>
      <c r="E207" s="66">
        <f t="shared" si="317"/>
        <v>0</v>
      </c>
      <c r="F207" s="66">
        <f t="shared" si="317"/>
        <v>0</v>
      </c>
      <c r="G207" s="19">
        <f t="shared" si="318"/>
        <v>0</v>
      </c>
      <c r="H207" s="36">
        <f t="shared" si="318"/>
        <v>0</v>
      </c>
      <c r="I207" s="36">
        <f t="shared" si="318"/>
        <v>0</v>
      </c>
      <c r="J207" s="36">
        <f t="shared" si="318"/>
        <v>0</v>
      </c>
      <c r="K207" s="36">
        <f t="shared" si="318"/>
        <v>0</v>
      </c>
      <c r="L207" s="36">
        <f t="shared" si="318"/>
        <v>0</v>
      </c>
      <c r="M207" s="36">
        <f t="shared" si="318"/>
        <v>0</v>
      </c>
      <c r="N207" s="36">
        <f t="shared" si="318"/>
        <v>0</v>
      </c>
      <c r="O207" s="36">
        <f t="shared" si="318"/>
        <v>0</v>
      </c>
      <c r="P207" s="36">
        <f t="shared" si="318"/>
        <v>0</v>
      </c>
      <c r="Q207" s="36">
        <f t="shared" si="318"/>
        <v>0</v>
      </c>
      <c r="R207" s="36">
        <f t="shared" si="318"/>
        <v>0</v>
      </c>
      <c r="S207" s="36">
        <f t="shared" si="318"/>
        <v>0</v>
      </c>
      <c r="T207" s="46">
        <f t="shared" si="301"/>
        <v>0</v>
      </c>
    </row>
    <row r="208" spans="2:22" ht="20.25" hidden="1" customHeight="1" x14ac:dyDescent="0.25">
      <c r="B208" s="7" t="s">
        <v>355</v>
      </c>
      <c r="C208" s="7" t="s">
        <v>356</v>
      </c>
      <c r="D208" s="66">
        <f t="shared" ref="D208:F208" si="319">+D209+D210</f>
        <v>0</v>
      </c>
      <c r="E208" s="66">
        <f t="shared" si="319"/>
        <v>0</v>
      </c>
      <c r="F208" s="66">
        <f t="shared" si="319"/>
        <v>0</v>
      </c>
      <c r="G208" s="19">
        <f t="shared" ref="G208:P208" si="320">+G209+G210</f>
        <v>0</v>
      </c>
      <c r="H208" s="36">
        <f t="shared" si="320"/>
        <v>0</v>
      </c>
      <c r="I208" s="36">
        <f t="shared" si="320"/>
        <v>0</v>
      </c>
      <c r="J208" s="36">
        <f t="shared" si="320"/>
        <v>0</v>
      </c>
      <c r="K208" s="36">
        <f t="shared" si="320"/>
        <v>0</v>
      </c>
      <c r="L208" s="36">
        <f t="shared" ref="L208" si="321">+L209+L210</f>
        <v>0</v>
      </c>
      <c r="M208" s="36">
        <f t="shared" si="320"/>
        <v>0</v>
      </c>
      <c r="N208" s="36">
        <f t="shared" ref="N208:O208" si="322">+N209+N210</f>
        <v>0</v>
      </c>
      <c r="O208" s="36">
        <f t="shared" si="322"/>
        <v>0</v>
      </c>
      <c r="P208" s="36">
        <f t="shared" si="320"/>
        <v>0</v>
      </c>
      <c r="Q208" s="36">
        <f t="shared" ref="Q208" si="323">+Q209+Q210</f>
        <v>0</v>
      </c>
      <c r="R208" s="36">
        <f t="shared" ref="R208:S208" si="324">+R209+R210</f>
        <v>0</v>
      </c>
      <c r="S208" s="36">
        <f t="shared" si="324"/>
        <v>0</v>
      </c>
      <c r="T208" s="46">
        <f t="shared" si="301"/>
        <v>0</v>
      </c>
    </row>
    <row r="209" spans="2:22" ht="20.25" hidden="1" customHeight="1" x14ac:dyDescent="0.25">
      <c r="B209" s="12" t="s">
        <v>357</v>
      </c>
      <c r="C209" s="12" t="s">
        <v>358</v>
      </c>
      <c r="D209" s="67">
        <v>0</v>
      </c>
      <c r="E209" s="67">
        <v>0</v>
      </c>
      <c r="F209" s="67">
        <v>0</v>
      </c>
      <c r="G209" s="20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46">
        <f t="shared" si="301"/>
        <v>0</v>
      </c>
    </row>
    <row r="210" spans="2:22" ht="4.5" customHeight="1" x14ac:dyDescent="0.25">
      <c r="B210" s="12" t="s">
        <v>359</v>
      </c>
      <c r="C210" s="12" t="s">
        <v>360</v>
      </c>
      <c r="D210" s="67">
        <v>0</v>
      </c>
      <c r="E210" s="67">
        <v>0</v>
      </c>
      <c r="F210" s="67">
        <v>0</v>
      </c>
      <c r="G210" s="20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46">
        <f t="shared" si="301"/>
        <v>0</v>
      </c>
    </row>
    <row r="211" spans="2:22" s="52" customFormat="1" ht="23.25" customHeight="1" x14ac:dyDescent="0.25">
      <c r="B211" s="48">
        <v>2.6</v>
      </c>
      <c r="C211" s="49" t="s">
        <v>361</v>
      </c>
      <c r="D211" s="68">
        <f>+D212+D223+D232+D239+D250+D265+D268+D274</f>
        <v>23350000</v>
      </c>
      <c r="E211" s="68">
        <f>+E212+E223+E232+E239+E250+E265+E268+E274</f>
        <v>59300000</v>
      </c>
      <c r="F211" s="68">
        <f>+F212+F223+F232+F239+F250+F265+F268+F274</f>
        <v>82650000</v>
      </c>
      <c r="G211" s="50" t="e">
        <f>+G212+G223+G232+G239+G250+G268+G274</f>
        <v>#REF!</v>
      </c>
      <c r="H211" s="59">
        <f>+H212+H223+H232+H239+H250+H268+H274</f>
        <v>0</v>
      </c>
      <c r="I211" s="59">
        <f t="shared" ref="I211:S211" si="325">+I212+I223+I232+I239+I250+I268+I274</f>
        <v>1639551</v>
      </c>
      <c r="J211" s="59">
        <f t="shared" si="325"/>
        <v>1809600</v>
      </c>
      <c r="K211" s="59">
        <f t="shared" si="325"/>
        <v>497876.8</v>
      </c>
      <c r="L211" s="59">
        <f t="shared" si="325"/>
        <v>0</v>
      </c>
      <c r="M211" s="59">
        <f t="shared" si="325"/>
        <v>0</v>
      </c>
      <c r="N211" s="59">
        <f t="shared" si="325"/>
        <v>0</v>
      </c>
      <c r="O211" s="59">
        <f t="shared" si="325"/>
        <v>0</v>
      </c>
      <c r="P211" s="59">
        <f t="shared" si="325"/>
        <v>0</v>
      </c>
      <c r="Q211" s="59">
        <f t="shared" si="325"/>
        <v>0</v>
      </c>
      <c r="R211" s="59">
        <f t="shared" si="325"/>
        <v>0</v>
      </c>
      <c r="S211" s="59">
        <f t="shared" si="325"/>
        <v>0</v>
      </c>
      <c r="T211" s="51">
        <f t="shared" si="301"/>
        <v>3947027.8</v>
      </c>
    </row>
    <row r="212" spans="2:22" ht="20.25" hidden="1" customHeight="1" x14ac:dyDescent="0.25">
      <c r="B212" s="7" t="s">
        <v>362</v>
      </c>
      <c r="C212" s="7" t="s">
        <v>363</v>
      </c>
      <c r="D212" s="66">
        <f>+D213+D215+D217+D219+D221</f>
        <v>10800000</v>
      </c>
      <c r="E212" s="66">
        <f>+E213+E215+E217+E219+E221</f>
        <v>1700000</v>
      </c>
      <c r="F212" s="66">
        <f>+D212+E212</f>
        <v>12500000</v>
      </c>
      <c r="G212" s="21">
        <f t="shared" ref="G212:P212" si="326">+G213+G215+G217+G219+G221</f>
        <v>12500000</v>
      </c>
      <c r="H212" s="36">
        <f t="shared" si="326"/>
        <v>0</v>
      </c>
      <c r="I212" s="36">
        <f t="shared" si="326"/>
        <v>1639551</v>
      </c>
      <c r="J212" s="36">
        <f t="shared" si="326"/>
        <v>0</v>
      </c>
      <c r="K212" s="36">
        <f t="shared" si="326"/>
        <v>3569.5</v>
      </c>
      <c r="L212" s="36">
        <f t="shared" ref="L212" si="327">+L213+L215+L217+L219+L221</f>
        <v>0</v>
      </c>
      <c r="M212" s="36">
        <f t="shared" si="326"/>
        <v>0</v>
      </c>
      <c r="N212" s="36">
        <f t="shared" ref="N212:O212" si="328">+N213+N215+N217+N219+N221</f>
        <v>0</v>
      </c>
      <c r="O212" s="36">
        <f t="shared" si="328"/>
        <v>0</v>
      </c>
      <c r="P212" s="36">
        <f t="shared" si="326"/>
        <v>0</v>
      </c>
      <c r="Q212" s="36">
        <f t="shared" ref="Q212" si="329">+Q213+Q215+Q217+Q219+Q221</f>
        <v>0</v>
      </c>
      <c r="R212" s="36">
        <f t="shared" ref="R212:S212" si="330">+R213+R215+R217+R219+R221</f>
        <v>0</v>
      </c>
      <c r="S212" s="36">
        <f t="shared" si="330"/>
        <v>0</v>
      </c>
      <c r="T212" s="46">
        <f t="shared" si="301"/>
        <v>1643120.5</v>
      </c>
    </row>
    <row r="213" spans="2:22" ht="20.25" hidden="1" customHeight="1" x14ac:dyDescent="0.25">
      <c r="B213" s="7" t="s">
        <v>364</v>
      </c>
      <c r="C213" s="7" t="s">
        <v>365</v>
      </c>
      <c r="D213" s="66">
        <f t="shared" ref="D213:E213" si="331">+D214</f>
        <v>3000000</v>
      </c>
      <c r="E213" s="66">
        <f t="shared" si="331"/>
        <v>0</v>
      </c>
      <c r="F213" s="66">
        <f>+F214</f>
        <v>3000000</v>
      </c>
      <c r="G213" s="21">
        <f t="shared" ref="G213:S213" si="332">+G214</f>
        <v>3000000</v>
      </c>
      <c r="H213" s="36">
        <f t="shared" si="332"/>
        <v>0</v>
      </c>
      <c r="I213" s="36">
        <f t="shared" si="332"/>
        <v>0</v>
      </c>
      <c r="J213" s="36">
        <f t="shared" si="332"/>
        <v>0</v>
      </c>
      <c r="K213" s="36">
        <f t="shared" si="332"/>
        <v>0</v>
      </c>
      <c r="L213" s="36">
        <f t="shared" si="332"/>
        <v>0</v>
      </c>
      <c r="M213" s="36">
        <f t="shared" si="332"/>
        <v>0</v>
      </c>
      <c r="N213" s="36">
        <f t="shared" si="332"/>
        <v>0</v>
      </c>
      <c r="O213" s="36">
        <f t="shared" si="332"/>
        <v>0</v>
      </c>
      <c r="P213" s="36">
        <f t="shared" si="332"/>
        <v>0</v>
      </c>
      <c r="Q213" s="36">
        <f t="shared" si="332"/>
        <v>0</v>
      </c>
      <c r="R213" s="36">
        <f t="shared" si="332"/>
        <v>0</v>
      </c>
      <c r="S213" s="36">
        <f t="shared" si="332"/>
        <v>0</v>
      </c>
      <c r="T213" s="46">
        <f t="shared" si="301"/>
        <v>0</v>
      </c>
    </row>
    <row r="214" spans="2:22" ht="20.25" customHeight="1" x14ac:dyDescent="0.25">
      <c r="B214" s="12" t="s">
        <v>366</v>
      </c>
      <c r="C214" s="12" t="s">
        <v>365</v>
      </c>
      <c r="D214" s="67">
        <v>3000000</v>
      </c>
      <c r="E214" s="67">
        <v>0</v>
      </c>
      <c r="F214" s="67">
        <f t="shared" ref="F214:F275" si="333">+D214+E214</f>
        <v>3000000</v>
      </c>
      <c r="G214" s="22">
        <v>3000000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47">
        <f t="shared" si="301"/>
        <v>0</v>
      </c>
      <c r="V214" s="42"/>
    </row>
    <row r="215" spans="2:22" ht="20.25" hidden="1" customHeight="1" x14ac:dyDescent="0.25">
      <c r="B215" s="7" t="s">
        <v>367</v>
      </c>
      <c r="C215" s="7" t="s">
        <v>368</v>
      </c>
      <c r="D215" s="66">
        <f t="shared" ref="D215:E215" si="334">+D216</f>
        <v>3000000</v>
      </c>
      <c r="E215" s="66">
        <f t="shared" si="334"/>
        <v>0</v>
      </c>
      <c r="F215" s="66">
        <f t="shared" si="333"/>
        <v>3000000</v>
      </c>
      <c r="G215" s="21">
        <f t="shared" ref="G215:S215" si="335">+G216</f>
        <v>3000000</v>
      </c>
      <c r="H215" s="36">
        <f t="shared" si="335"/>
        <v>0</v>
      </c>
      <c r="I215" s="36">
        <f t="shared" si="335"/>
        <v>0</v>
      </c>
      <c r="J215" s="36">
        <f t="shared" si="335"/>
        <v>0</v>
      </c>
      <c r="K215" s="36">
        <f t="shared" si="335"/>
        <v>0</v>
      </c>
      <c r="L215" s="36">
        <f t="shared" si="335"/>
        <v>0</v>
      </c>
      <c r="M215" s="36">
        <f t="shared" si="335"/>
        <v>0</v>
      </c>
      <c r="N215" s="36">
        <f t="shared" si="335"/>
        <v>0</v>
      </c>
      <c r="O215" s="36">
        <f t="shared" si="335"/>
        <v>0</v>
      </c>
      <c r="P215" s="36">
        <f t="shared" si="335"/>
        <v>0</v>
      </c>
      <c r="Q215" s="36">
        <f t="shared" si="335"/>
        <v>0</v>
      </c>
      <c r="R215" s="36">
        <f t="shared" si="335"/>
        <v>0</v>
      </c>
      <c r="S215" s="36">
        <f t="shared" si="335"/>
        <v>0</v>
      </c>
      <c r="T215" s="47">
        <f t="shared" si="301"/>
        <v>0</v>
      </c>
    </row>
    <row r="216" spans="2:22" ht="20.25" customHeight="1" x14ac:dyDescent="0.25">
      <c r="B216" s="12" t="s">
        <v>369</v>
      </c>
      <c r="C216" s="12" t="s">
        <v>368</v>
      </c>
      <c r="D216" s="67">
        <v>3000000</v>
      </c>
      <c r="E216" s="67">
        <v>0</v>
      </c>
      <c r="F216" s="67">
        <f t="shared" si="333"/>
        <v>3000000</v>
      </c>
      <c r="G216" s="22">
        <v>3000000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47">
        <f t="shared" si="301"/>
        <v>0</v>
      </c>
    </row>
    <row r="217" spans="2:22" ht="30.75" hidden="1" customHeight="1" x14ac:dyDescent="0.25">
      <c r="B217" s="7" t="s">
        <v>370</v>
      </c>
      <c r="C217" s="7" t="s">
        <v>371</v>
      </c>
      <c r="D217" s="66">
        <f t="shared" ref="D217:E217" si="336">+D218</f>
        <v>3500000</v>
      </c>
      <c r="E217" s="66">
        <f t="shared" si="336"/>
        <v>1700000</v>
      </c>
      <c r="F217" s="66">
        <f t="shared" si="333"/>
        <v>5200000</v>
      </c>
      <c r="G217" s="21">
        <f t="shared" ref="G217:S217" si="337">+G218</f>
        <v>5200000</v>
      </c>
      <c r="H217" s="35">
        <v>0</v>
      </c>
      <c r="I217" s="36">
        <f t="shared" si="337"/>
        <v>1639551</v>
      </c>
      <c r="J217" s="36">
        <f t="shared" si="337"/>
        <v>0</v>
      </c>
      <c r="K217" s="36">
        <f t="shared" si="337"/>
        <v>0</v>
      </c>
      <c r="L217" s="36">
        <f t="shared" si="337"/>
        <v>0</v>
      </c>
      <c r="M217" s="36">
        <f t="shared" si="337"/>
        <v>0</v>
      </c>
      <c r="N217" s="36">
        <f t="shared" si="337"/>
        <v>0</v>
      </c>
      <c r="O217" s="36">
        <f t="shared" si="337"/>
        <v>0</v>
      </c>
      <c r="P217" s="36">
        <f t="shared" si="337"/>
        <v>0</v>
      </c>
      <c r="Q217" s="36">
        <f t="shared" si="337"/>
        <v>0</v>
      </c>
      <c r="R217" s="36">
        <f t="shared" si="337"/>
        <v>0</v>
      </c>
      <c r="S217" s="36">
        <f t="shared" si="337"/>
        <v>0</v>
      </c>
      <c r="T217" s="47">
        <f t="shared" si="301"/>
        <v>1639551</v>
      </c>
    </row>
    <row r="218" spans="2:22" ht="20.25" customHeight="1" x14ac:dyDescent="0.25">
      <c r="B218" s="12" t="s">
        <v>372</v>
      </c>
      <c r="C218" s="12" t="s">
        <v>371</v>
      </c>
      <c r="D218" s="67">
        <v>3500000</v>
      </c>
      <c r="E218" s="67">
        <v>1700000</v>
      </c>
      <c r="F218" s="67">
        <f t="shared" si="333"/>
        <v>5200000</v>
      </c>
      <c r="G218" s="22">
        <v>5200000</v>
      </c>
      <c r="H218" s="35">
        <v>0</v>
      </c>
      <c r="I218" s="35">
        <v>1639551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47">
        <f t="shared" si="301"/>
        <v>1639551</v>
      </c>
    </row>
    <row r="219" spans="2:22" ht="20.25" hidden="1" customHeight="1" x14ac:dyDescent="0.25">
      <c r="B219" s="7" t="s">
        <v>373</v>
      </c>
      <c r="C219" s="7" t="s">
        <v>374</v>
      </c>
      <c r="D219" s="66">
        <f t="shared" ref="D219:E219" si="338">+D220</f>
        <v>800000</v>
      </c>
      <c r="E219" s="66">
        <f t="shared" si="338"/>
        <v>0</v>
      </c>
      <c r="F219" s="66">
        <f t="shared" si="333"/>
        <v>800000</v>
      </c>
      <c r="G219" s="21">
        <f t="shared" ref="G219:S219" si="339">+G220</f>
        <v>800000</v>
      </c>
      <c r="H219" s="35">
        <v>0</v>
      </c>
      <c r="I219" s="36">
        <f t="shared" si="339"/>
        <v>0</v>
      </c>
      <c r="J219" s="36">
        <f t="shared" si="339"/>
        <v>0</v>
      </c>
      <c r="K219" s="36">
        <f t="shared" si="339"/>
        <v>0</v>
      </c>
      <c r="L219" s="36">
        <f t="shared" si="339"/>
        <v>0</v>
      </c>
      <c r="M219" s="36">
        <f t="shared" si="339"/>
        <v>0</v>
      </c>
      <c r="N219" s="36">
        <f t="shared" si="339"/>
        <v>0</v>
      </c>
      <c r="O219" s="36">
        <f t="shared" si="339"/>
        <v>0</v>
      </c>
      <c r="P219" s="36">
        <f t="shared" si="339"/>
        <v>0</v>
      </c>
      <c r="Q219" s="36">
        <f t="shared" si="339"/>
        <v>0</v>
      </c>
      <c r="R219" s="36">
        <f t="shared" si="339"/>
        <v>0</v>
      </c>
      <c r="S219" s="36">
        <f t="shared" si="339"/>
        <v>0</v>
      </c>
      <c r="T219" s="47">
        <f t="shared" si="301"/>
        <v>0</v>
      </c>
    </row>
    <row r="220" spans="2:22" ht="20.25" customHeight="1" x14ac:dyDescent="0.25">
      <c r="B220" s="12" t="s">
        <v>375</v>
      </c>
      <c r="C220" s="12" t="s">
        <v>374</v>
      </c>
      <c r="D220" s="67">
        <v>800000</v>
      </c>
      <c r="E220" s="67">
        <v>0</v>
      </c>
      <c r="F220" s="67">
        <f t="shared" si="333"/>
        <v>800000</v>
      </c>
      <c r="G220" s="22">
        <v>800000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47">
        <f t="shared" si="301"/>
        <v>0</v>
      </c>
    </row>
    <row r="221" spans="2:22" ht="20.25" hidden="1" customHeight="1" x14ac:dyDescent="0.25">
      <c r="B221" s="7" t="s">
        <v>376</v>
      </c>
      <c r="C221" s="7" t="s">
        <v>377</v>
      </c>
      <c r="D221" s="66">
        <f t="shared" ref="D221:E221" si="340">+D222</f>
        <v>500000</v>
      </c>
      <c r="E221" s="66">
        <f t="shared" si="340"/>
        <v>0</v>
      </c>
      <c r="F221" s="66">
        <f t="shared" si="333"/>
        <v>500000</v>
      </c>
      <c r="G221" s="21">
        <f t="shared" ref="G221:S221" si="341">+G222</f>
        <v>500000</v>
      </c>
      <c r="H221" s="35">
        <v>0</v>
      </c>
      <c r="I221" s="36">
        <f t="shared" si="341"/>
        <v>0</v>
      </c>
      <c r="J221" s="36">
        <f t="shared" si="341"/>
        <v>0</v>
      </c>
      <c r="K221" s="36">
        <f t="shared" si="341"/>
        <v>3569.5</v>
      </c>
      <c r="L221" s="36">
        <f t="shared" si="341"/>
        <v>0</v>
      </c>
      <c r="M221" s="36">
        <f t="shared" si="341"/>
        <v>0</v>
      </c>
      <c r="N221" s="36">
        <f t="shared" si="341"/>
        <v>0</v>
      </c>
      <c r="O221" s="36">
        <f t="shared" si="341"/>
        <v>0</v>
      </c>
      <c r="P221" s="36">
        <f t="shared" si="341"/>
        <v>0</v>
      </c>
      <c r="Q221" s="36">
        <f t="shared" si="341"/>
        <v>0</v>
      </c>
      <c r="R221" s="36">
        <f t="shared" si="341"/>
        <v>0</v>
      </c>
      <c r="S221" s="36">
        <f t="shared" si="341"/>
        <v>0</v>
      </c>
      <c r="T221" s="47">
        <f t="shared" si="301"/>
        <v>3569.5</v>
      </c>
    </row>
    <row r="222" spans="2:22" ht="20.25" customHeight="1" x14ac:dyDescent="0.25">
      <c r="B222" s="12" t="s">
        <v>378</v>
      </c>
      <c r="C222" s="12" t="s">
        <v>379</v>
      </c>
      <c r="D222" s="67">
        <v>500000</v>
      </c>
      <c r="E222" s="67">
        <v>0</v>
      </c>
      <c r="F222" s="67">
        <f t="shared" si="333"/>
        <v>500000</v>
      </c>
      <c r="G222" s="22">
        <v>500000</v>
      </c>
      <c r="H222" s="35">
        <v>0</v>
      </c>
      <c r="I222" s="35">
        <v>0</v>
      </c>
      <c r="J222" s="35">
        <v>0</v>
      </c>
      <c r="K222" s="35">
        <v>3569.5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47">
        <f t="shared" si="301"/>
        <v>3569.5</v>
      </c>
    </row>
    <row r="223" spans="2:22" ht="31.5" hidden="1" customHeight="1" x14ac:dyDescent="0.25">
      <c r="B223" s="7" t="s">
        <v>380</v>
      </c>
      <c r="C223" s="7" t="s">
        <v>381</v>
      </c>
      <c r="D223" s="66">
        <f>+D224+D228+D230+D226</f>
        <v>1900000</v>
      </c>
      <c r="E223" s="66">
        <f>+E224+E228+E230+E226</f>
        <v>0</v>
      </c>
      <c r="F223" s="66">
        <f t="shared" si="333"/>
        <v>1900000</v>
      </c>
      <c r="G223" s="21">
        <f t="shared" ref="G223" si="342">+G224+G228+G230+G226</f>
        <v>1900000</v>
      </c>
      <c r="H223" s="35">
        <v>0</v>
      </c>
      <c r="I223" s="36">
        <f t="shared" ref="I223:P223" si="343">+I224+I228+I230+I226</f>
        <v>0</v>
      </c>
      <c r="J223" s="36">
        <f t="shared" si="343"/>
        <v>0</v>
      </c>
      <c r="K223" s="36">
        <f t="shared" si="343"/>
        <v>0</v>
      </c>
      <c r="L223" s="36">
        <f t="shared" ref="L223" si="344">+L224+L228+L230+L226</f>
        <v>0</v>
      </c>
      <c r="M223" s="36">
        <f t="shared" si="343"/>
        <v>0</v>
      </c>
      <c r="N223" s="36">
        <f t="shared" ref="N223:O223" si="345">+N224+N228+N230+N226</f>
        <v>0</v>
      </c>
      <c r="O223" s="36">
        <f t="shared" si="345"/>
        <v>0</v>
      </c>
      <c r="P223" s="36">
        <f t="shared" si="343"/>
        <v>0</v>
      </c>
      <c r="Q223" s="36">
        <f t="shared" ref="Q223" si="346">+Q224+Q228+Q230+Q226</f>
        <v>0</v>
      </c>
      <c r="R223" s="36">
        <f t="shared" ref="R223:S223" si="347">+R224+R228+R230+R226</f>
        <v>0</v>
      </c>
      <c r="S223" s="36">
        <f t="shared" si="347"/>
        <v>0</v>
      </c>
      <c r="T223" s="47">
        <f t="shared" si="301"/>
        <v>0</v>
      </c>
    </row>
    <row r="224" spans="2:22" ht="20.25" hidden="1" customHeight="1" x14ac:dyDescent="0.25">
      <c r="B224" s="7" t="s">
        <v>382</v>
      </c>
      <c r="C224" s="7" t="s">
        <v>383</v>
      </c>
      <c r="D224" s="66">
        <f t="shared" ref="D224:E224" si="348">+D225</f>
        <v>1000000</v>
      </c>
      <c r="E224" s="66">
        <f t="shared" si="348"/>
        <v>0</v>
      </c>
      <c r="F224" s="66">
        <f t="shared" si="333"/>
        <v>1000000</v>
      </c>
      <c r="G224" s="21">
        <f t="shared" ref="G224:S224" si="349">+G225</f>
        <v>1000000</v>
      </c>
      <c r="H224" s="35">
        <v>0</v>
      </c>
      <c r="I224" s="36">
        <f t="shared" si="349"/>
        <v>0</v>
      </c>
      <c r="J224" s="36">
        <f t="shared" si="349"/>
        <v>0</v>
      </c>
      <c r="K224" s="36">
        <f t="shared" si="349"/>
        <v>0</v>
      </c>
      <c r="L224" s="36">
        <f t="shared" si="349"/>
        <v>0</v>
      </c>
      <c r="M224" s="36">
        <f t="shared" si="349"/>
        <v>0</v>
      </c>
      <c r="N224" s="36">
        <f t="shared" si="349"/>
        <v>0</v>
      </c>
      <c r="O224" s="36">
        <f t="shared" si="349"/>
        <v>0</v>
      </c>
      <c r="P224" s="36">
        <f t="shared" si="349"/>
        <v>0</v>
      </c>
      <c r="Q224" s="36">
        <f t="shared" si="349"/>
        <v>0</v>
      </c>
      <c r="R224" s="36">
        <f t="shared" si="349"/>
        <v>0</v>
      </c>
      <c r="S224" s="36">
        <f t="shared" si="349"/>
        <v>0</v>
      </c>
      <c r="T224" s="47">
        <f t="shared" si="301"/>
        <v>0</v>
      </c>
    </row>
    <row r="225" spans="2:20" ht="20.25" customHeight="1" x14ac:dyDescent="0.25">
      <c r="B225" s="12" t="s">
        <v>384</v>
      </c>
      <c r="C225" s="12" t="s">
        <v>385</v>
      </c>
      <c r="D225" s="67">
        <v>1000000</v>
      </c>
      <c r="E225" s="67">
        <v>0</v>
      </c>
      <c r="F225" s="67">
        <f t="shared" si="333"/>
        <v>1000000</v>
      </c>
      <c r="G225" s="22">
        <v>1000000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47">
        <f t="shared" si="301"/>
        <v>0</v>
      </c>
    </row>
    <row r="226" spans="2:20" ht="20.25" hidden="1" customHeight="1" x14ac:dyDescent="0.25">
      <c r="B226" s="7" t="s">
        <v>386</v>
      </c>
      <c r="C226" s="7" t="s">
        <v>387</v>
      </c>
      <c r="D226" s="66">
        <f t="shared" ref="D226:E226" si="350">+D227</f>
        <v>300000</v>
      </c>
      <c r="E226" s="66">
        <f t="shared" si="350"/>
        <v>0</v>
      </c>
      <c r="F226" s="66">
        <f t="shared" si="333"/>
        <v>300000</v>
      </c>
      <c r="G226" s="21">
        <f t="shared" ref="G226:S226" si="351">+G227</f>
        <v>300000</v>
      </c>
      <c r="H226" s="35">
        <v>0</v>
      </c>
      <c r="I226" s="36">
        <f t="shared" si="351"/>
        <v>0</v>
      </c>
      <c r="J226" s="36">
        <f t="shared" si="351"/>
        <v>0</v>
      </c>
      <c r="K226" s="36">
        <f t="shared" si="351"/>
        <v>0</v>
      </c>
      <c r="L226" s="36">
        <f t="shared" si="351"/>
        <v>0</v>
      </c>
      <c r="M226" s="36">
        <f t="shared" si="351"/>
        <v>0</v>
      </c>
      <c r="N226" s="36">
        <f t="shared" si="351"/>
        <v>0</v>
      </c>
      <c r="O226" s="36">
        <f t="shared" si="351"/>
        <v>0</v>
      </c>
      <c r="P226" s="36">
        <f t="shared" si="351"/>
        <v>0</v>
      </c>
      <c r="Q226" s="36">
        <f t="shared" si="351"/>
        <v>0</v>
      </c>
      <c r="R226" s="36">
        <f t="shared" si="351"/>
        <v>0</v>
      </c>
      <c r="S226" s="36">
        <f t="shared" si="351"/>
        <v>0</v>
      </c>
      <c r="T226" s="47">
        <f t="shared" ref="T226:T257" si="352">+SUM(H226:S226)</f>
        <v>0</v>
      </c>
    </row>
    <row r="227" spans="2:20" ht="20.25" customHeight="1" x14ac:dyDescent="0.25">
      <c r="B227" s="12" t="s">
        <v>388</v>
      </c>
      <c r="C227" s="12" t="s">
        <v>387</v>
      </c>
      <c r="D227" s="67">
        <v>300000</v>
      </c>
      <c r="E227" s="67">
        <v>0</v>
      </c>
      <c r="F227" s="67">
        <f t="shared" si="333"/>
        <v>300000</v>
      </c>
      <c r="G227" s="22">
        <v>300000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47">
        <f t="shared" si="352"/>
        <v>0</v>
      </c>
    </row>
    <row r="228" spans="2:20" ht="20.25" hidden="1" customHeight="1" x14ac:dyDescent="0.25">
      <c r="B228" s="7" t="s">
        <v>389</v>
      </c>
      <c r="C228" s="7" t="s">
        <v>390</v>
      </c>
      <c r="D228" s="66">
        <f t="shared" ref="D228:E228" si="353">+D229</f>
        <v>100000</v>
      </c>
      <c r="E228" s="66">
        <f t="shared" si="353"/>
        <v>0</v>
      </c>
      <c r="F228" s="66">
        <f t="shared" si="333"/>
        <v>100000</v>
      </c>
      <c r="G228" s="21">
        <f t="shared" ref="G228:S228" si="354">+G229</f>
        <v>100000</v>
      </c>
      <c r="H228" s="35">
        <v>0</v>
      </c>
      <c r="I228" s="36">
        <f t="shared" si="354"/>
        <v>0</v>
      </c>
      <c r="J228" s="36">
        <f t="shared" si="354"/>
        <v>0</v>
      </c>
      <c r="K228" s="36">
        <f t="shared" si="354"/>
        <v>0</v>
      </c>
      <c r="L228" s="36">
        <f t="shared" si="354"/>
        <v>0</v>
      </c>
      <c r="M228" s="36">
        <f t="shared" si="354"/>
        <v>0</v>
      </c>
      <c r="N228" s="36">
        <f t="shared" si="354"/>
        <v>0</v>
      </c>
      <c r="O228" s="36">
        <f t="shared" si="354"/>
        <v>0</v>
      </c>
      <c r="P228" s="36">
        <f t="shared" si="354"/>
        <v>0</v>
      </c>
      <c r="Q228" s="36">
        <f t="shared" si="354"/>
        <v>0</v>
      </c>
      <c r="R228" s="36">
        <f t="shared" si="354"/>
        <v>0</v>
      </c>
      <c r="S228" s="36">
        <f t="shared" si="354"/>
        <v>0</v>
      </c>
      <c r="T228" s="47">
        <f t="shared" si="352"/>
        <v>0</v>
      </c>
    </row>
    <row r="229" spans="2:20" ht="20.25" customHeight="1" x14ac:dyDescent="0.25">
      <c r="B229" s="12" t="s">
        <v>391</v>
      </c>
      <c r="C229" s="12" t="s">
        <v>390</v>
      </c>
      <c r="D229" s="67">
        <v>100000</v>
      </c>
      <c r="E229" s="67">
        <v>0</v>
      </c>
      <c r="F229" s="67">
        <f t="shared" si="333"/>
        <v>100000</v>
      </c>
      <c r="G229" s="22">
        <v>100000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47">
        <f t="shared" si="352"/>
        <v>0</v>
      </c>
    </row>
    <row r="230" spans="2:20" ht="20.25" hidden="1" customHeight="1" x14ac:dyDescent="0.25">
      <c r="B230" s="7" t="s">
        <v>392</v>
      </c>
      <c r="C230" s="7" t="s">
        <v>393</v>
      </c>
      <c r="D230" s="66">
        <f t="shared" ref="D230:E230" si="355">+D231</f>
        <v>500000</v>
      </c>
      <c r="E230" s="66">
        <f t="shared" si="355"/>
        <v>0</v>
      </c>
      <c r="F230" s="66">
        <f t="shared" si="333"/>
        <v>500000</v>
      </c>
      <c r="G230" s="21">
        <f t="shared" ref="G230:S230" si="356">+G231</f>
        <v>500000</v>
      </c>
      <c r="H230" s="35">
        <v>0</v>
      </c>
      <c r="I230" s="36">
        <f t="shared" si="356"/>
        <v>0</v>
      </c>
      <c r="J230" s="36">
        <f t="shared" si="356"/>
        <v>0</v>
      </c>
      <c r="K230" s="36">
        <f t="shared" si="356"/>
        <v>0</v>
      </c>
      <c r="L230" s="36">
        <f t="shared" si="356"/>
        <v>0</v>
      </c>
      <c r="M230" s="36">
        <f t="shared" si="356"/>
        <v>0</v>
      </c>
      <c r="N230" s="36">
        <f t="shared" si="356"/>
        <v>0</v>
      </c>
      <c r="O230" s="36">
        <f t="shared" si="356"/>
        <v>0</v>
      </c>
      <c r="P230" s="36">
        <f t="shared" si="356"/>
        <v>0</v>
      </c>
      <c r="Q230" s="36">
        <f t="shared" si="356"/>
        <v>0</v>
      </c>
      <c r="R230" s="36">
        <f t="shared" si="356"/>
        <v>0</v>
      </c>
      <c r="S230" s="36">
        <f t="shared" si="356"/>
        <v>0</v>
      </c>
      <c r="T230" s="47">
        <f t="shared" si="352"/>
        <v>0</v>
      </c>
    </row>
    <row r="231" spans="2:20" ht="20.25" customHeight="1" x14ac:dyDescent="0.25">
      <c r="B231" s="12" t="s">
        <v>394</v>
      </c>
      <c r="C231" s="12" t="s">
        <v>393</v>
      </c>
      <c r="D231" s="67">
        <v>500000</v>
      </c>
      <c r="E231" s="67">
        <v>0</v>
      </c>
      <c r="F231" s="67">
        <f t="shared" si="333"/>
        <v>500000</v>
      </c>
      <c r="G231" s="22">
        <v>500000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47">
        <f t="shared" si="352"/>
        <v>0</v>
      </c>
    </row>
    <row r="232" spans="2:20" ht="20.25" hidden="1" customHeight="1" x14ac:dyDescent="0.25">
      <c r="B232" s="7" t="s">
        <v>395</v>
      </c>
      <c r="C232" s="7" t="s">
        <v>396</v>
      </c>
      <c r="D232" s="66">
        <f>+D233+D235+D237</f>
        <v>250000</v>
      </c>
      <c r="E232" s="66">
        <f>+E233+E235+E237</f>
        <v>1000000</v>
      </c>
      <c r="F232" s="66">
        <f t="shared" si="333"/>
        <v>1250000</v>
      </c>
      <c r="G232" s="21">
        <f t="shared" ref="G232" si="357">+G233+G235</f>
        <v>1250000</v>
      </c>
      <c r="H232" s="35">
        <v>0</v>
      </c>
      <c r="I232" s="36">
        <f t="shared" ref="I232:P232" si="358">+I233+I235</f>
        <v>0</v>
      </c>
      <c r="J232" s="36">
        <f t="shared" si="358"/>
        <v>0</v>
      </c>
      <c r="K232" s="36">
        <f t="shared" si="358"/>
        <v>0</v>
      </c>
      <c r="L232" s="36">
        <f t="shared" ref="L232" si="359">+L233+L235</f>
        <v>0</v>
      </c>
      <c r="M232" s="36">
        <f t="shared" si="358"/>
        <v>0</v>
      </c>
      <c r="N232" s="36">
        <f t="shared" ref="N232:O232" si="360">+N233+N235</f>
        <v>0</v>
      </c>
      <c r="O232" s="36">
        <f t="shared" si="360"/>
        <v>0</v>
      </c>
      <c r="P232" s="36">
        <f t="shared" si="358"/>
        <v>0</v>
      </c>
      <c r="Q232" s="36">
        <f t="shared" ref="Q232" si="361">+Q233+Q235</f>
        <v>0</v>
      </c>
      <c r="R232" s="36">
        <f t="shared" ref="R232:S232" si="362">+R233+R235</f>
        <v>0</v>
      </c>
      <c r="S232" s="36">
        <f t="shared" si="362"/>
        <v>0</v>
      </c>
      <c r="T232" s="47">
        <f t="shared" si="352"/>
        <v>0</v>
      </c>
    </row>
    <row r="233" spans="2:20" ht="20.25" hidden="1" customHeight="1" x14ac:dyDescent="0.25">
      <c r="B233" s="7" t="s">
        <v>397</v>
      </c>
      <c r="C233" s="7" t="s">
        <v>398</v>
      </c>
      <c r="D233" s="66">
        <f t="shared" ref="D233:E233" si="363">+D234</f>
        <v>200000</v>
      </c>
      <c r="E233" s="66">
        <f t="shared" si="363"/>
        <v>0</v>
      </c>
      <c r="F233" s="66">
        <f t="shared" si="333"/>
        <v>200000</v>
      </c>
      <c r="G233" s="21">
        <f t="shared" ref="G233:S233" si="364">+G234</f>
        <v>200000</v>
      </c>
      <c r="H233" s="35">
        <v>0</v>
      </c>
      <c r="I233" s="36">
        <f t="shared" si="364"/>
        <v>0</v>
      </c>
      <c r="J233" s="36">
        <f t="shared" si="364"/>
        <v>0</v>
      </c>
      <c r="K233" s="36">
        <f t="shared" si="364"/>
        <v>0</v>
      </c>
      <c r="L233" s="36">
        <f t="shared" si="364"/>
        <v>0</v>
      </c>
      <c r="M233" s="36">
        <f t="shared" si="364"/>
        <v>0</v>
      </c>
      <c r="N233" s="36">
        <f t="shared" si="364"/>
        <v>0</v>
      </c>
      <c r="O233" s="36">
        <f t="shared" si="364"/>
        <v>0</v>
      </c>
      <c r="P233" s="36">
        <f t="shared" si="364"/>
        <v>0</v>
      </c>
      <c r="Q233" s="36">
        <f t="shared" si="364"/>
        <v>0</v>
      </c>
      <c r="R233" s="36">
        <f t="shared" si="364"/>
        <v>0</v>
      </c>
      <c r="S233" s="36">
        <f t="shared" si="364"/>
        <v>0</v>
      </c>
      <c r="T233" s="47">
        <f t="shared" si="352"/>
        <v>0</v>
      </c>
    </row>
    <row r="234" spans="2:20" ht="20.25" customHeight="1" x14ac:dyDescent="0.25">
      <c r="B234" s="12" t="s">
        <v>399</v>
      </c>
      <c r="C234" s="12" t="s">
        <v>398</v>
      </c>
      <c r="D234" s="67">
        <v>200000</v>
      </c>
      <c r="E234" s="67">
        <v>0</v>
      </c>
      <c r="F234" s="67">
        <f t="shared" si="333"/>
        <v>200000</v>
      </c>
      <c r="G234" s="22">
        <v>200000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47">
        <f t="shared" si="352"/>
        <v>0</v>
      </c>
    </row>
    <row r="235" spans="2:20" ht="20.25" hidden="1" customHeight="1" x14ac:dyDescent="0.25">
      <c r="B235" s="7" t="s">
        <v>400</v>
      </c>
      <c r="C235" s="7" t="s">
        <v>401</v>
      </c>
      <c r="D235" s="66">
        <f>+D236</f>
        <v>50000</v>
      </c>
      <c r="E235" s="66">
        <f>+E236</f>
        <v>0</v>
      </c>
      <c r="F235" s="66">
        <f t="shared" si="333"/>
        <v>50000</v>
      </c>
      <c r="G235" s="21">
        <f>+G236+G238</f>
        <v>1050000</v>
      </c>
      <c r="H235" s="35">
        <v>0</v>
      </c>
      <c r="I235" s="36">
        <f t="shared" ref="I235:P235" si="365">+I236+I238</f>
        <v>0</v>
      </c>
      <c r="J235" s="36">
        <f t="shared" si="365"/>
        <v>0</v>
      </c>
      <c r="K235" s="36">
        <f t="shared" si="365"/>
        <v>0</v>
      </c>
      <c r="L235" s="36">
        <f t="shared" ref="L235" si="366">+L236+L238</f>
        <v>0</v>
      </c>
      <c r="M235" s="36">
        <f t="shared" si="365"/>
        <v>0</v>
      </c>
      <c r="N235" s="36">
        <f t="shared" ref="N235:O235" si="367">+N236+N238</f>
        <v>0</v>
      </c>
      <c r="O235" s="36">
        <f t="shared" si="367"/>
        <v>0</v>
      </c>
      <c r="P235" s="36">
        <f t="shared" si="365"/>
        <v>0</v>
      </c>
      <c r="Q235" s="36">
        <f t="shared" ref="Q235" si="368">+Q236+Q238</f>
        <v>0</v>
      </c>
      <c r="R235" s="36">
        <f t="shared" ref="R235:S235" si="369">+R236+R238</f>
        <v>0</v>
      </c>
      <c r="S235" s="36">
        <f t="shared" si="369"/>
        <v>0</v>
      </c>
      <c r="T235" s="47">
        <f t="shared" si="352"/>
        <v>0</v>
      </c>
    </row>
    <row r="236" spans="2:20" ht="20.25" customHeight="1" x14ac:dyDescent="0.25">
      <c r="B236" s="12" t="s">
        <v>402</v>
      </c>
      <c r="C236" s="12" t="s">
        <v>401</v>
      </c>
      <c r="D236" s="67">
        <v>50000</v>
      </c>
      <c r="E236" s="67">
        <v>0</v>
      </c>
      <c r="F236" s="67">
        <f t="shared" si="333"/>
        <v>50000</v>
      </c>
      <c r="G236" s="22">
        <v>50000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47">
        <f t="shared" si="352"/>
        <v>0</v>
      </c>
    </row>
    <row r="237" spans="2:20" ht="20.25" hidden="1" customHeight="1" x14ac:dyDescent="0.25">
      <c r="B237" s="7" t="s">
        <v>528</v>
      </c>
      <c r="C237" s="7" t="s">
        <v>529</v>
      </c>
      <c r="D237" s="66">
        <f>+D238</f>
        <v>0</v>
      </c>
      <c r="E237" s="66">
        <f>+E238</f>
        <v>1000000</v>
      </c>
      <c r="F237" s="66">
        <f t="shared" si="333"/>
        <v>1000000</v>
      </c>
      <c r="G237" s="22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47"/>
    </row>
    <row r="238" spans="2:20" ht="20.25" customHeight="1" x14ac:dyDescent="0.25">
      <c r="B238" s="12" t="s">
        <v>403</v>
      </c>
      <c r="C238" s="12" t="s">
        <v>404</v>
      </c>
      <c r="D238" s="67">
        <v>0</v>
      </c>
      <c r="E238" s="67">
        <v>1000000</v>
      </c>
      <c r="F238" s="67">
        <f t="shared" si="333"/>
        <v>1000000</v>
      </c>
      <c r="G238" s="22">
        <v>1000000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47">
        <f t="shared" si="352"/>
        <v>0</v>
      </c>
    </row>
    <row r="239" spans="2:20" ht="30.75" hidden="1" customHeight="1" x14ac:dyDescent="0.25">
      <c r="B239" s="7" t="s">
        <v>405</v>
      </c>
      <c r="C239" s="7" t="s">
        <v>406</v>
      </c>
      <c r="D239" s="66">
        <f>+D240+D242+D244+D246+D248</f>
        <v>3700000</v>
      </c>
      <c r="E239" s="66">
        <f>+E240+E242+E244+E246+E248</f>
        <v>900000</v>
      </c>
      <c r="F239" s="66">
        <f t="shared" si="333"/>
        <v>4600000</v>
      </c>
      <c r="G239" s="21" t="e">
        <f>+G240+G242+G244</f>
        <v>#REF!</v>
      </c>
      <c r="H239" s="66">
        <f>+H240+H242+H244+H246+H248</f>
        <v>0</v>
      </c>
      <c r="I239" s="36">
        <f>+I240+I242+I244</f>
        <v>0</v>
      </c>
      <c r="J239" s="36">
        <f t="shared" ref="J239:P239" si="370">+J240+J242+J244</f>
        <v>0</v>
      </c>
      <c r="K239" s="36">
        <f t="shared" si="370"/>
        <v>0</v>
      </c>
      <c r="L239" s="36">
        <f t="shared" ref="L239" si="371">+L240+L242+L244</f>
        <v>0</v>
      </c>
      <c r="M239" s="36">
        <f t="shared" si="370"/>
        <v>0</v>
      </c>
      <c r="N239" s="36">
        <f t="shared" ref="N239:O239" si="372">+N240+N242+N244</f>
        <v>0</v>
      </c>
      <c r="O239" s="36">
        <f t="shared" si="372"/>
        <v>0</v>
      </c>
      <c r="P239" s="36">
        <f t="shared" si="370"/>
        <v>0</v>
      </c>
      <c r="Q239" s="36">
        <f t="shared" ref="Q239" si="373">+Q240+Q242+Q244</f>
        <v>0</v>
      </c>
      <c r="R239" s="36">
        <f t="shared" ref="R239:S239" si="374">+R240+R242+R244</f>
        <v>0</v>
      </c>
      <c r="S239" s="36">
        <f t="shared" si="374"/>
        <v>0</v>
      </c>
      <c r="T239" s="47">
        <f t="shared" si="352"/>
        <v>0</v>
      </c>
    </row>
    <row r="240" spans="2:20" ht="20.25" hidden="1" customHeight="1" x14ac:dyDescent="0.25">
      <c r="B240" s="7" t="s">
        <v>407</v>
      </c>
      <c r="C240" s="7" t="s">
        <v>408</v>
      </c>
      <c r="D240" s="66">
        <f>+D241</f>
        <v>3000000</v>
      </c>
      <c r="E240" s="66">
        <f t="shared" ref="E240" si="375">+E241</f>
        <v>0</v>
      </c>
      <c r="F240" s="66">
        <f t="shared" si="333"/>
        <v>3000000</v>
      </c>
      <c r="G240" s="21">
        <f t="shared" ref="G240:S240" si="376">+G241</f>
        <v>3000000</v>
      </c>
      <c r="H240" s="35">
        <v>0</v>
      </c>
      <c r="I240" s="36">
        <f t="shared" si="376"/>
        <v>0</v>
      </c>
      <c r="J240" s="36">
        <f t="shared" si="376"/>
        <v>0</v>
      </c>
      <c r="K240" s="36">
        <f t="shared" si="376"/>
        <v>0</v>
      </c>
      <c r="L240" s="36">
        <f t="shared" si="376"/>
        <v>0</v>
      </c>
      <c r="M240" s="36">
        <f t="shared" si="376"/>
        <v>0</v>
      </c>
      <c r="N240" s="36">
        <f t="shared" si="376"/>
        <v>0</v>
      </c>
      <c r="O240" s="36">
        <f t="shared" si="376"/>
        <v>0</v>
      </c>
      <c r="P240" s="36">
        <f t="shared" si="376"/>
        <v>0</v>
      </c>
      <c r="Q240" s="36">
        <f t="shared" si="376"/>
        <v>0</v>
      </c>
      <c r="R240" s="36">
        <f t="shared" si="376"/>
        <v>0</v>
      </c>
      <c r="S240" s="36">
        <f t="shared" si="376"/>
        <v>0</v>
      </c>
      <c r="T240" s="47">
        <f t="shared" si="352"/>
        <v>0</v>
      </c>
    </row>
    <row r="241" spans="2:20" ht="20.25" customHeight="1" x14ac:dyDescent="0.25">
      <c r="B241" s="12" t="s">
        <v>409</v>
      </c>
      <c r="C241" s="12" t="s">
        <v>408</v>
      </c>
      <c r="D241" s="67">
        <v>3000000</v>
      </c>
      <c r="E241" s="67">
        <v>0</v>
      </c>
      <c r="F241" s="67">
        <f t="shared" si="333"/>
        <v>3000000</v>
      </c>
      <c r="G241" s="22">
        <v>3000000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47">
        <f t="shared" si="352"/>
        <v>0</v>
      </c>
    </row>
    <row r="242" spans="2:20" ht="20.25" hidden="1" customHeight="1" x14ac:dyDescent="0.25">
      <c r="B242" s="7" t="s">
        <v>410</v>
      </c>
      <c r="C242" s="7" t="s">
        <v>411</v>
      </c>
      <c r="D242" s="66">
        <f>+D243</f>
        <v>100000</v>
      </c>
      <c r="E242" s="66">
        <f>+E243</f>
        <v>0</v>
      </c>
      <c r="F242" s="66">
        <f t="shared" si="333"/>
        <v>100000</v>
      </c>
      <c r="G242" s="21" t="e">
        <f>+G243+#REF!+G247+G249</f>
        <v>#REF!</v>
      </c>
      <c r="H242" s="66">
        <f>+H243</f>
        <v>0</v>
      </c>
      <c r="I242" s="66">
        <f t="shared" ref="I242:S242" si="377">+I243</f>
        <v>0</v>
      </c>
      <c r="J242" s="66">
        <f t="shared" si="377"/>
        <v>0</v>
      </c>
      <c r="K242" s="66">
        <f t="shared" si="377"/>
        <v>0</v>
      </c>
      <c r="L242" s="66">
        <f t="shared" si="377"/>
        <v>0</v>
      </c>
      <c r="M242" s="66">
        <f t="shared" si="377"/>
        <v>0</v>
      </c>
      <c r="N242" s="66">
        <f t="shared" si="377"/>
        <v>0</v>
      </c>
      <c r="O242" s="66">
        <f t="shared" si="377"/>
        <v>0</v>
      </c>
      <c r="P242" s="66">
        <f t="shared" si="377"/>
        <v>0</v>
      </c>
      <c r="Q242" s="66">
        <f t="shared" si="377"/>
        <v>0</v>
      </c>
      <c r="R242" s="66">
        <f t="shared" si="377"/>
        <v>0</v>
      </c>
      <c r="S242" s="66">
        <f t="shared" si="377"/>
        <v>0</v>
      </c>
      <c r="T242" s="47">
        <f t="shared" si="352"/>
        <v>0</v>
      </c>
    </row>
    <row r="243" spans="2:20" ht="20.25" customHeight="1" x14ac:dyDescent="0.25">
      <c r="B243" s="12" t="s">
        <v>412</v>
      </c>
      <c r="C243" s="12" t="s">
        <v>411</v>
      </c>
      <c r="D243" s="67">
        <v>100000</v>
      </c>
      <c r="E243" s="67">
        <v>0</v>
      </c>
      <c r="F243" s="67">
        <f t="shared" si="333"/>
        <v>100000</v>
      </c>
      <c r="G243" s="22">
        <v>100000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47">
        <f t="shared" si="352"/>
        <v>0</v>
      </c>
    </row>
    <row r="244" spans="2:20" ht="20.25" hidden="1" customHeight="1" x14ac:dyDescent="0.25">
      <c r="B244" s="7" t="s">
        <v>530</v>
      </c>
      <c r="C244" s="7" t="s">
        <v>531</v>
      </c>
      <c r="D244" s="66">
        <f>D245</f>
        <v>0</v>
      </c>
      <c r="E244" s="66">
        <f>E245</f>
        <v>900000</v>
      </c>
      <c r="F244" s="66">
        <f>+D244+E244</f>
        <v>900000</v>
      </c>
      <c r="G244" s="21" t="e">
        <f>+#REF!+G245</f>
        <v>#REF!</v>
      </c>
      <c r="H244" s="66">
        <f>H245</f>
        <v>0</v>
      </c>
      <c r="I244" s="66">
        <f t="shared" ref="I244:S244" si="378">I245</f>
        <v>0</v>
      </c>
      <c r="J244" s="66">
        <f t="shared" si="378"/>
        <v>0</v>
      </c>
      <c r="K244" s="66">
        <f t="shared" si="378"/>
        <v>0</v>
      </c>
      <c r="L244" s="66">
        <f t="shared" si="378"/>
        <v>0</v>
      </c>
      <c r="M244" s="66">
        <f t="shared" si="378"/>
        <v>0</v>
      </c>
      <c r="N244" s="66">
        <f t="shared" si="378"/>
        <v>0</v>
      </c>
      <c r="O244" s="66">
        <f t="shared" si="378"/>
        <v>0</v>
      </c>
      <c r="P244" s="66">
        <f t="shared" si="378"/>
        <v>0</v>
      </c>
      <c r="Q244" s="66">
        <f t="shared" si="378"/>
        <v>0</v>
      </c>
      <c r="R244" s="66">
        <f t="shared" si="378"/>
        <v>0</v>
      </c>
      <c r="S244" s="66">
        <f t="shared" si="378"/>
        <v>0</v>
      </c>
      <c r="T244" s="47">
        <f t="shared" si="352"/>
        <v>0</v>
      </c>
    </row>
    <row r="245" spans="2:20" ht="20.25" customHeight="1" x14ac:dyDescent="0.25">
      <c r="B245" s="12" t="s">
        <v>413</v>
      </c>
      <c r="C245" s="12" t="s">
        <v>414</v>
      </c>
      <c r="D245" s="67">
        <v>0</v>
      </c>
      <c r="E245" s="67">
        <v>900000</v>
      </c>
      <c r="F245" s="67">
        <f t="shared" si="333"/>
        <v>900000</v>
      </c>
      <c r="G245" s="22">
        <v>900000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47">
        <f t="shared" si="352"/>
        <v>0</v>
      </c>
    </row>
    <row r="246" spans="2:20" ht="20.25" hidden="1" customHeight="1" x14ac:dyDescent="0.25">
      <c r="B246" s="7" t="s">
        <v>415</v>
      </c>
      <c r="C246" s="7" t="s">
        <v>416</v>
      </c>
      <c r="D246" s="66">
        <f t="shared" ref="D246:E248" si="379">+D247</f>
        <v>100000</v>
      </c>
      <c r="E246" s="66">
        <f t="shared" si="379"/>
        <v>0</v>
      </c>
      <c r="F246" s="66">
        <f t="shared" si="333"/>
        <v>100000</v>
      </c>
      <c r="G246" s="21">
        <f t="shared" ref="G246:S246" si="380">+G247</f>
        <v>100000</v>
      </c>
      <c r="H246" s="66">
        <f t="shared" si="380"/>
        <v>0</v>
      </c>
      <c r="I246" s="36">
        <f>+I247</f>
        <v>0</v>
      </c>
      <c r="J246" s="36">
        <f t="shared" si="380"/>
        <v>0</v>
      </c>
      <c r="K246" s="36">
        <f t="shared" si="380"/>
        <v>0</v>
      </c>
      <c r="L246" s="36">
        <f t="shared" si="380"/>
        <v>0</v>
      </c>
      <c r="M246" s="36">
        <f t="shared" si="380"/>
        <v>0</v>
      </c>
      <c r="N246" s="36">
        <f t="shared" si="380"/>
        <v>0</v>
      </c>
      <c r="O246" s="36">
        <f t="shared" si="380"/>
        <v>0</v>
      </c>
      <c r="P246" s="36">
        <f t="shared" si="380"/>
        <v>0</v>
      </c>
      <c r="Q246" s="36">
        <f t="shared" si="380"/>
        <v>0</v>
      </c>
      <c r="R246" s="36">
        <f t="shared" si="380"/>
        <v>0</v>
      </c>
      <c r="S246" s="36">
        <f t="shared" si="380"/>
        <v>0</v>
      </c>
      <c r="T246" s="47">
        <f t="shared" si="352"/>
        <v>0</v>
      </c>
    </row>
    <row r="247" spans="2:20" ht="20.25" customHeight="1" x14ac:dyDescent="0.25">
      <c r="B247" s="12" t="s">
        <v>417</v>
      </c>
      <c r="C247" s="12" t="s">
        <v>416</v>
      </c>
      <c r="D247" s="67">
        <v>100000</v>
      </c>
      <c r="E247" s="67">
        <v>0</v>
      </c>
      <c r="F247" s="67">
        <f t="shared" si="333"/>
        <v>100000</v>
      </c>
      <c r="G247" s="22">
        <v>100000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47">
        <f t="shared" si="352"/>
        <v>0</v>
      </c>
    </row>
    <row r="248" spans="2:20" ht="20.25" hidden="1" customHeight="1" x14ac:dyDescent="0.25">
      <c r="B248" s="7" t="s">
        <v>418</v>
      </c>
      <c r="C248" s="7" t="s">
        <v>419</v>
      </c>
      <c r="D248" s="66">
        <f t="shared" si="379"/>
        <v>500000</v>
      </c>
      <c r="E248" s="66">
        <f t="shared" si="379"/>
        <v>0</v>
      </c>
      <c r="F248" s="66">
        <f t="shared" si="333"/>
        <v>500000</v>
      </c>
      <c r="G248" s="21">
        <f t="shared" ref="G248:S248" si="381">+G249</f>
        <v>500000</v>
      </c>
      <c r="H248" s="66">
        <f t="shared" si="381"/>
        <v>0</v>
      </c>
      <c r="I248" s="36">
        <f>+I249</f>
        <v>0</v>
      </c>
      <c r="J248" s="36">
        <f t="shared" si="381"/>
        <v>0</v>
      </c>
      <c r="K248" s="36">
        <f t="shared" si="381"/>
        <v>0</v>
      </c>
      <c r="L248" s="36">
        <f t="shared" si="381"/>
        <v>0</v>
      </c>
      <c r="M248" s="36">
        <f t="shared" si="381"/>
        <v>0</v>
      </c>
      <c r="N248" s="36">
        <f t="shared" si="381"/>
        <v>0</v>
      </c>
      <c r="O248" s="36">
        <f t="shared" si="381"/>
        <v>0</v>
      </c>
      <c r="P248" s="36">
        <f t="shared" si="381"/>
        <v>0</v>
      </c>
      <c r="Q248" s="36">
        <f t="shared" si="381"/>
        <v>0</v>
      </c>
      <c r="R248" s="36">
        <f t="shared" si="381"/>
        <v>0</v>
      </c>
      <c r="S248" s="36">
        <f t="shared" si="381"/>
        <v>0</v>
      </c>
      <c r="T248" s="47">
        <f t="shared" si="352"/>
        <v>0</v>
      </c>
    </row>
    <row r="249" spans="2:20" ht="20.25" customHeight="1" x14ac:dyDescent="0.25">
      <c r="B249" s="12" t="s">
        <v>420</v>
      </c>
      <c r="C249" s="12" t="s">
        <v>419</v>
      </c>
      <c r="D249" s="67">
        <v>500000</v>
      </c>
      <c r="E249" s="67">
        <v>0</v>
      </c>
      <c r="F249" s="67">
        <f t="shared" si="333"/>
        <v>500000</v>
      </c>
      <c r="G249" s="22">
        <v>500000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47">
        <f t="shared" si="352"/>
        <v>0</v>
      </c>
    </row>
    <row r="250" spans="2:20" ht="20.25" hidden="1" customHeight="1" x14ac:dyDescent="0.25">
      <c r="B250" s="7" t="s">
        <v>421</v>
      </c>
      <c r="C250" s="7" t="s">
        <v>422</v>
      </c>
      <c r="D250" s="66">
        <f>+D253+D255+D257+D259+D261+D263+D251</f>
        <v>3960000</v>
      </c>
      <c r="E250" s="66">
        <f>+E253+E255+E257+E259+E261+E263+E251</f>
        <v>55500000</v>
      </c>
      <c r="F250" s="66">
        <f t="shared" si="333"/>
        <v>59460000</v>
      </c>
      <c r="G250" s="21">
        <f t="shared" ref="G250" si="382">+G253+G255+G257+G259+G261+G263</f>
        <v>28960000</v>
      </c>
      <c r="H250" s="66">
        <f>+H253+H255+H257+H259+H261+H263+H251</f>
        <v>0</v>
      </c>
      <c r="I250" s="36">
        <f t="shared" ref="I250:K250" si="383">+I253+I255+I257+I259+I261+I263</f>
        <v>0</v>
      </c>
      <c r="J250" s="36">
        <f t="shared" si="383"/>
        <v>1809600</v>
      </c>
      <c r="K250" s="36">
        <f t="shared" si="383"/>
        <v>494307.3</v>
      </c>
      <c r="L250" s="36">
        <f t="shared" ref="L250:S250" si="384">+L251+L253+L255+L257+L259+L261+L263</f>
        <v>0</v>
      </c>
      <c r="M250" s="36">
        <f t="shared" si="384"/>
        <v>0</v>
      </c>
      <c r="N250" s="36">
        <f t="shared" si="384"/>
        <v>0</v>
      </c>
      <c r="O250" s="36">
        <f t="shared" si="384"/>
        <v>0</v>
      </c>
      <c r="P250" s="36">
        <f t="shared" si="384"/>
        <v>0</v>
      </c>
      <c r="Q250" s="36">
        <f t="shared" si="384"/>
        <v>0</v>
      </c>
      <c r="R250" s="36">
        <f t="shared" si="384"/>
        <v>0</v>
      </c>
      <c r="S250" s="36">
        <f t="shared" si="384"/>
        <v>0</v>
      </c>
      <c r="T250" s="47">
        <f t="shared" si="352"/>
        <v>2303907.2999999998</v>
      </c>
    </row>
    <row r="251" spans="2:20" ht="20.25" hidden="1" customHeight="1" x14ac:dyDescent="0.25">
      <c r="B251" s="7" t="s">
        <v>500</v>
      </c>
      <c r="C251" s="7" t="s">
        <v>501</v>
      </c>
      <c r="D251" s="66">
        <f>+D252</f>
        <v>0</v>
      </c>
      <c r="E251" s="66">
        <f>+E252</f>
        <v>0</v>
      </c>
      <c r="F251" s="66">
        <f t="shared" si="333"/>
        <v>0</v>
      </c>
      <c r="G251" s="36">
        <f t="shared" ref="G251:K251" si="385">+G252</f>
        <v>0</v>
      </c>
      <c r="H251" s="36">
        <f>+H252</f>
        <v>0</v>
      </c>
      <c r="I251" s="36">
        <f t="shared" si="385"/>
        <v>0</v>
      </c>
      <c r="J251" s="36">
        <f t="shared" si="385"/>
        <v>0</v>
      </c>
      <c r="K251" s="36">
        <f t="shared" si="385"/>
        <v>0</v>
      </c>
      <c r="L251" s="36">
        <f t="shared" ref="L251:S251" si="386">+L252</f>
        <v>0</v>
      </c>
      <c r="M251" s="36">
        <f t="shared" si="386"/>
        <v>0</v>
      </c>
      <c r="N251" s="36">
        <f t="shared" si="386"/>
        <v>0</v>
      </c>
      <c r="O251" s="36">
        <f t="shared" si="386"/>
        <v>0</v>
      </c>
      <c r="P251" s="36">
        <f t="shared" si="386"/>
        <v>0</v>
      </c>
      <c r="Q251" s="36">
        <f t="shared" si="386"/>
        <v>0</v>
      </c>
      <c r="R251" s="36">
        <f t="shared" si="386"/>
        <v>0</v>
      </c>
      <c r="S251" s="36">
        <f t="shared" si="386"/>
        <v>0</v>
      </c>
      <c r="T251" s="47">
        <f t="shared" si="352"/>
        <v>0</v>
      </c>
    </row>
    <row r="252" spans="2:20" ht="20.25" customHeight="1" x14ac:dyDescent="0.25">
      <c r="B252" s="12" t="s">
        <v>502</v>
      </c>
      <c r="C252" s="12" t="s">
        <v>501</v>
      </c>
      <c r="D252" s="67">
        <v>0</v>
      </c>
      <c r="E252" s="67">
        <v>0</v>
      </c>
      <c r="F252" s="67">
        <f t="shared" si="333"/>
        <v>0</v>
      </c>
      <c r="G252" s="22"/>
      <c r="H252" s="35"/>
      <c r="I252" s="35"/>
      <c r="J252" s="35"/>
      <c r="K252" s="35"/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47">
        <f t="shared" si="352"/>
        <v>0</v>
      </c>
    </row>
    <row r="253" spans="2:20" ht="20.25" hidden="1" customHeight="1" x14ac:dyDescent="0.25">
      <c r="B253" s="7" t="s">
        <v>423</v>
      </c>
      <c r="C253" s="7" t="s">
        <v>424</v>
      </c>
      <c r="D253" s="66">
        <f t="shared" ref="D253:E253" si="387">+D254</f>
        <v>100000</v>
      </c>
      <c r="E253" s="66">
        <f t="shared" si="387"/>
        <v>0</v>
      </c>
      <c r="F253" s="66">
        <f t="shared" si="333"/>
        <v>100000</v>
      </c>
      <c r="G253" s="21">
        <f t="shared" ref="G253:S253" si="388">+G254</f>
        <v>100000</v>
      </c>
      <c r="H253" s="35">
        <v>0</v>
      </c>
      <c r="I253" s="36">
        <f t="shared" si="388"/>
        <v>0</v>
      </c>
      <c r="J253" s="36">
        <f t="shared" si="388"/>
        <v>0</v>
      </c>
      <c r="K253" s="36">
        <f t="shared" si="388"/>
        <v>0</v>
      </c>
      <c r="L253" s="36">
        <f t="shared" si="388"/>
        <v>0</v>
      </c>
      <c r="M253" s="36">
        <f t="shared" si="388"/>
        <v>0</v>
      </c>
      <c r="N253" s="36">
        <f t="shared" si="388"/>
        <v>0</v>
      </c>
      <c r="O253" s="36">
        <f t="shared" si="388"/>
        <v>0</v>
      </c>
      <c r="P253" s="36">
        <f t="shared" si="388"/>
        <v>0</v>
      </c>
      <c r="Q253" s="36">
        <f t="shared" si="388"/>
        <v>0</v>
      </c>
      <c r="R253" s="36">
        <f t="shared" si="388"/>
        <v>0</v>
      </c>
      <c r="S253" s="36">
        <f t="shared" si="388"/>
        <v>0</v>
      </c>
      <c r="T253" s="47">
        <f t="shared" si="352"/>
        <v>0</v>
      </c>
    </row>
    <row r="254" spans="2:20" ht="20.25" customHeight="1" x14ac:dyDescent="0.25">
      <c r="B254" s="12" t="s">
        <v>425</v>
      </c>
      <c r="C254" s="12" t="s">
        <v>424</v>
      </c>
      <c r="D254" s="67">
        <v>100000</v>
      </c>
      <c r="E254" s="67">
        <v>0</v>
      </c>
      <c r="F254" s="67">
        <v>100000</v>
      </c>
      <c r="G254" s="22">
        <v>100000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47">
        <f t="shared" si="352"/>
        <v>0</v>
      </c>
    </row>
    <row r="255" spans="2:20" ht="20.25" hidden="1" customHeight="1" x14ac:dyDescent="0.25">
      <c r="B255" s="7" t="s">
        <v>426</v>
      </c>
      <c r="C255" s="7" t="s">
        <v>427</v>
      </c>
      <c r="D255" s="66">
        <f t="shared" ref="D255:E255" si="389">+D256</f>
        <v>100000</v>
      </c>
      <c r="E255" s="66">
        <f t="shared" si="389"/>
        <v>0</v>
      </c>
      <c r="F255" s="66">
        <f t="shared" si="333"/>
        <v>100000</v>
      </c>
      <c r="G255" s="21">
        <f t="shared" ref="G255:S255" si="390">+G256</f>
        <v>100000</v>
      </c>
      <c r="H255" s="35">
        <v>0</v>
      </c>
      <c r="I255" s="36">
        <f t="shared" si="390"/>
        <v>0</v>
      </c>
      <c r="J255" s="36">
        <f t="shared" si="390"/>
        <v>0</v>
      </c>
      <c r="K255" s="36">
        <f t="shared" si="390"/>
        <v>494307.3</v>
      </c>
      <c r="L255" s="36">
        <f t="shared" si="390"/>
        <v>0</v>
      </c>
      <c r="M255" s="36">
        <f t="shared" si="390"/>
        <v>0</v>
      </c>
      <c r="N255" s="36">
        <f t="shared" si="390"/>
        <v>0</v>
      </c>
      <c r="O255" s="36">
        <f t="shared" si="390"/>
        <v>0</v>
      </c>
      <c r="P255" s="36">
        <f t="shared" si="390"/>
        <v>0</v>
      </c>
      <c r="Q255" s="36">
        <f t="shared" si="390"/>
        <v>0</v>
      </c>
      <c r="R255" s="36">
        <f t="shared" si="390"/>
        <v>0</v>
      </c>
      <c r="S255" s="36">
        <f t="shared" si="390"/>
        <v>0</v>
      </c>
      <c r="T255" s="47">
        <f t="shared" si="352"/>
        <v>494307.3</v>
      </c>
    </row>
    <row r="256" spans="2:20" ht="20.25" customHeight="1" x14ac:dyDescent="0.25">
      <c r="B256" s="12" t="s">
        <v>428</v>
      </c>
      <c r="C256" s="12" t="s">
        <v>427</v>
      </c>
      <c r="D256" s="67">
        <v>100000</v>
      </c>
      <c r="E256" s="67">
        <v>0</v>
      </c>
      <c r="F256" s="67">
        <f t="shared" si="333"/>
        <v>100000</v>
      </c>
      <c r="G256" s="22">
        <v>100000</v>
      </c>
      <c r="H256" s="35">
        <v>0</v>
      </c>
      <c r="I256" s="35">
        <v>0</v>
      </c>
      <c r="J256" s="35">
        <v>0</v>
      </c>
      <c r="K256" s="35">
        <v>494307.3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47">
        <f t="shared" si="352"/>
        <v>494307.3</v>
      </c>
    </row>
    <row r="257" spans="2:20" ht="32.25" hidden="1" customHeight="1" x14ac:dyDescent="0.25">
      <c r="B257" s="7" t="s">
        <v>429</v>
      </c>
      <c r="C257" s="7" t="s">
        <v>430</v>
      </c>
      <c r="D257" s="66">
        <f t="shared" ref="D257:E257" si="391">+D258</f>
        <v>100000</v>
      </c>
      <c r="E257" s="66">
        <f t="shared" si="391"/>
        <v>500000</v>
      </c>
      <c r="F257" s="66">
        <f t="shared" si="333"/>
        <v>600000</v>
      </c>
      <c r="G257" s="21">
        <f t="shared" ref="G257:S257" si="392">+G258</f>
        <v>100000</v>
      </c>
      <c r="H257" s="35">
        <v>0</v>
      </c>
      <c r="I257" s="36">
        <f t="shared" si="392"/>
        <v>0</v>
      </c>
      <c r="J257" s="36">
        <f t="shared" si="392"/>
        <v>0</v>
      </c>
      <c r="K257" s="36">
        <f t="shared" si="392"/>
        <v>0</v>
      </c>
      <c r="L257" s="36">
        <f t="shared" si="392"/>
        <v>0</v>
      </c>
      <c r="M257" s="36">
        <f t="shared" si="392"/>
        <v>0</v>
      </c>
      <c r="N257" s="36">
        <f t="shared" si="392"/>
        <v>0</v>
      </c>
      <c r="O257" s="36">
        <f t="shared" si="392"/>
        <v>0</v>
      </c>
      <c r="P257" s="36">
        <f t="shared" si="392"/>
        <v>0</v>
      </c>
      <c r="Q257" s="36">
        <f t="shared" si="392"/>
        <v>0</v>
      </c>
      <c r="R257" s="36">
        <f t="shared" si="392"/>
        <v>0</v>
      </c>
      <c r="S257" s="36">
        <f t="shared" si="392"/>
        <v>0</v>
      </c>
      <c r="T257" s="47">
        <f t="shared" si="352"/>
        <v>0</v>
      </c>
    </row>
    <row r="258" spans="2:20" ht="19.5" customHeight="1" x14ac:dyDescent="0.25">
      <c r="B258" s="12" t="s">
        <v>431</v>
      </c>
      <c r="C258" s="12" t="s">
        <v>430</v>
      </c>
      <c r="D258" s="67">
        <v>100000</v>
      </c>
      <c r="E258" s="67">
        <v>500000</v>
      </c>
      <c r="F258" s="67">
        <f t="shared" si="333"/>
        <v>600000</v>
      </c>
      <c r="G258" s="22">
        <v>100000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47">
        <f t="shared" ref="T258:T297" si="393">+SUM(H258:S258)</f>
        <v>0</v>
      </c>
    </row>
    <row r="259" spans="2:20" ht="20.25" hidden="1" customHeight="1" x14ac:dyDescent="0.25">
      <c r="B259" s="7" t="s">
        <v>432</v>
      </c>
      <c r="C259" s="7" t="s">
        <v>433</v>
      </c>
      <c r="D259" s="66">
        <f t="shared" ref="D259:E259" si="394">+D260</f>
        <v>3000000</v>
      </c>
      <c r="E259" s="66">
        <f t="shared" si="394"/>
        <v>0</v>
      </c>
      <c r="F259" s="66">
        <f t="shared" si="333"/>
        <v>3000000</v>
      </c>
      <c r="G259" s="21">
        <f t="shared" ref="G259:S259" si="395">+G260</f>
        <v>3000000</v>
      </c>
      <c r="H259" s="35">
        <v>0</v>
      </c>
      <c r="I259" s="36">
        <f t="shared" si="395"/>
        <v>0</v>
      </c>
      <c r="J259" s="36">
        <f t="shared" si="395"/>
        <v>0</v>
      </c>
      <c r="K259" s="36">
        <f t="shared" si="395"/>
        <v>0</v>
      </c>
      <c r="L259" s="36">
        <f t="shared" si="395"/>
        <v>0</v>
      </c>
      <c r="M259" s="36">
        <f t="shared" si="395"/>
        <v>0</v>
      </c>
      <c r="N259" s="36">
        <f t="shared" si="395"/>
        <v>0</v>
      </c>
      <c r="O259" s="36">
        <f t="shared" si="395"/>
        <v>0</v>
      </c>
      <c r="P259" s="36">
        <f t="shared" si="395"/>
        <v>0</v>
      </c>
      <c r="Q259" s="36">
        <f t="shared" si="395"/>
        <v>0</v>
      </c>
      <c r="R259" s="36">
        <f t="shared" si="395"/>
        <v>0</v>
      </c>
      <c r="S259" s="36">
        <f t="shared" si="395"/>
        <v>0</v>
      </c>
      <c r="T259" s="47">
        <f t="shared" si="393"/>
        <v>0</v>
      </c>
    </row>
    <row r="260" spans="2:20" ht="20.25" customHeight="1" x14ac:dyDescent="0.25">
      <c r="B260" s="12" t="s">
        <v>434</v>
      </c>
      <c r="C260" s="12" t="s">
        <v>433</v>
      </c>
      <c r="D260" s="67">
        <v>3000000</v>
      </c>
      <c r="E260" s="67">
        <v>0</v>
      </c>
      <c r="F260" s="67">
        <f t="shared" si="333"/>
        <v>3000000</v>
      </c>
      <c r="G260" s="22">
        <v>3000000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47">
        <f t="shared" si="393"/>
        <v>0</v>
      </c>
    </row>
    <row r="261" spans="2:20" ht="20.25" hidden="1" customHeight="1" x14ac:dyDescent="0.25">
      <c r="B261" s="7" t="s">
        <v>435</v>
      </c>
      <c r="C261" s="7" t="s">
        <v>436</v>
      </c>
      <c r="D261" s="66">
        <f t="shared" ref="D261:E261" si="396">+D262</f>
        <v>600000</v>
      </c>
      <c r="E261" s="66">
        <f t="shared" si="396"/>
        <v>0</v>
      </c>
      <c r="F261" s="66">
        <f t="shared" si="333"/>
        <v>600000</v>
      </c>
      <c r="G261" s="21">
        <f t="shared" ref="G261:S261" si="397">+G262</f>
        <v>600000</v>
      </c>
      <c r="H261" s="35">
        <v>0</v>
      </c>
      <c r="I261" s="36">
        <f t="shared" si="397"/>
        <v>0</v>
      </c>
      <c r="J261" s="36">
        <f t="shared" si="397"/>
        <v>0</v>
      </c>
      <c r="K261" s="36">
        <f t="shared" si="397"/>
        <v>0</v>
      </c>
      <c r="L261" s="36">
        <f t="shared" si="397"/>
        <v>0</v>
      </c>
      <c r="M261" s="36">
        <f t="shared" si="397"/>
        <v>0</v>
      </c>
      <c r="N261" s="36">
        <f t="shared" si="397"/>
        <v>0</v>
      </c>
      <c r="O261" s="36">
        <f t="shared" si="397"/>
        <v>0</v>
      </c>
      <c r="P261" s="36">
        <f t="shared" si="397"/>
        <v>0</v>
      </c>
      <c r="Q261" s="36">
        <f t="shared" si="397"/>
        <v>0</v>
      </c>
      <c r="R261" s="36">
        <f t="shared" si="397"/>
        <v>0</v>
      </c>
      <c r="S261" s="36">
        <f t="shared" si="397"/>
        <v>0</v>
      </c>
      <c r="T261" s="47">
        <f t="shared" si="393"/>
        <v>0</v>
      </c>
    </row>
    <row r="262" spans="2:20" ht="20.25" customHeight="1" x14ac:dyDescent="0.25">
      <c r="B262" s="12" t="s">
        <v>437</v>
      </c>
      <c r="C262" s="12" t="s">
        <v>436</v>
      </c>
      <c r="D262" s="67">
        <v>600000</v>
      </c>
      <c r="E262" s="67">
        <v>0</v>
      </c>
      <c r="F262" s="67">
        <f t="shared" si="333"/>
        <v>600000</v>
      </c>
      <c r="G262" s="22">
        <v>600000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47">
        <f t="shared" si="393"/>
        <v>0</v>
      </c>
    </row>
    <row r="263" spans="2:20" ht="20.25" hidden="1" customHeight="1" x14ac:dyDescent="0.25">
      <c r="B263" s="7" t="s">
        <v>438</v>
      </c>
      <c r="C263" s="7" t="s">
        <v>439</v>
      </c>
      <c r="D263" s="66">
        <f t="shared" ref="D263:E263" si="398">+D264</f>
        <v>60000</v>
      </c>
      <c r="E263" s="66">
        <f t="shared" si="398"/>
        <v>55000000</v>
      </c>
      <c r="F263" s="66">
        <f t="shared" si="333"/>
        <v>55060000</v>
      </c>
      <c r="G263" s="21">
        <f t="shared" ref="G263:S263" si="399">+G264</f>
        <v>25060000</v>
      </c>
      <c r="H263" s="35">
        <v>0</v>
      </c>
      <c r="I263" s="36">
        <f t="shared" si="399"/>
        <v>0</v>
      </c>
      <c r="J263" s="36">
        <f t="shared" si="399"/>
        <v>1809600</v>
      </c>
      <c r="K263" s="36">
        <f t="shared" si="399"/>
        <v>0</v>
      </c>
      <c r="L263" s="36">
        <f t="shared" si="399"/>
        <v>0</v>
      </c>
      <c r="M263" s="36">
        <f t="shared" si="399"/>
        <v>0</v>
      </c>
      <c r="N263" s="36">
        <f t="shared" si="399"/>
        <v>0</v>
      </c>
      <c r="O263" s="36">
        <f t="shared" si="399"/>
        <v>0</v>
      </c>
      <c r="P263" s="36">
        <f t="shared" si="399"/>
        <v>0</v>
      </c>
      <c r="Q263" s="36">
        <f t="shared" si="399"/>
        <v>0</v>
      </c>
      <c r="R263" s="36">
        <f t="shared" si="399"/>
        <v>0</v>
      </c>
      <c r="S263" s="36">
        <f t="shared" si="399"/>
        <v>0</v>
      </c>
      <c r="T263" s="47">
        <f t="shared" si="393"/>
        <v>1809600</v>
      </c>
    </row>
    <row r="264" spans="2:20" ht="20.25" customHeight="1" x14ac:dyDescent="0.25">
      <c r="B264" s="12" t="s">
        <v>440</v>
      </c>
      <c r="C264" s="12" t="s">
        <v>441</v>
      </c>
      <c r="D264" s="67">
        <v>60000</v>
      </c>
      <c r="E264" s="67">
        <v>55000000</v>
      </c>
      <c r="F264" s="67">
        <f t="shared" si="333"/>
        <v>55060000</v>
      </c>
      <c r="G264" s="22">
        <v>25060000</v>
      </c>
      <c r="H264" s="35">
        <v>0</v>
      </c>
      <c r="I264" s="35">
        <v>0</v>
      </c>
      <c r="J264" s="35">
        <v>1809600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47">
        <f t="shared" si="393"/>
        <v>1809600</v>
      </c>
    </row>
    <row r="265" spans="2:20" ht="20.25" hidden="1" customHeight="1" x14ac:dyDescent="0.25">
      <c r="B265" s="7" t="s">
        <v>532</v>
      </c>
      <c r="C265" s="7" t="s">
        <v>533</v>
      </c>
      <c r="D265" s="66">
        <f>+D266</f>
        <v>0</v>
      </c>
      <c r="E265" s="66">
        <f>+E266</f>
        <v>100000</v>
      </c>
      <c r="F265" s="66">
        <f t="shared" si="333"/>
        <v>100000</v>
      </c>
      <c r="G265" s="22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47">
        <f t="shared" si="393"/>
        <v>0</v>
      </c>
    </row>
    <row r="266" spans="2:20" ht="20.25" hidden="1" customHeight="1" x14ac:dyDescent="0.25">
      <c r="B266" s="7" t="s">
        <v>534</v>
      </c>
      <c r="C266" s="7" t="s">
        <v>535</v>
      </c>
      <c r="D266" s="66">
        <f>+D267</f>
        <v>0</v>
      </c>
      <c r="E266" s="66">
        <f>+E267</f>
        <v>100000</v>
      </c>
      <c r="F266" s="66">
        <f>+D266+E266</f>
        <v>100000</v>
      </c>
      <c r="G266" s="22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47">
        <f t="shared" si="393"/>
        <v>0</v>
      </c>
    </row>
    <row r="267" spans="2:20" ht="20.25" customHeight="1" x14ac:dyDescent="0.25">
      <c r="B267" s="12" t="s">
        <v>536</v>
      </c>
      <c r="C267" s="12" t="s">
        <v>535</v>
      </c>
      <c r="D267" s="67">
        <v>0</v>
      </c>
      <c r="E267" s="67">
        <v>100000</v>
      </c>
      <c r="F267" s="67">
        <f t="shared" ref="F267" si="400">+D267+E267</f>
        <v>100000</v>
      </c>
      <c r="G267" s="22"/>
      <c r="H267" s="35"/>
      <c r="I267" s="35"/>
      <c r="J267" s="35"/>
      <c r="K267" s="35"/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47">
        <f t="shared" si="393"/>
        <v>0</v>
      </c>
    </row>
    <row r="268" spans="2:20" ht="20.25" hidden="1" customHeight="1" x14ac:dyDescent="0.25">
      <c r="B268" s="7" t="s">
        <v>442</v>
      </c>
      <c r="C268" s="7" t="s">
        <v>443</v>
      </c>
      <c r="D268" s="66">
        <f>+D269+D272</f>
        <v>2540000</v>
      </c>
      <c r="E268" s="66">
        <f>+E269+E272</f>
        <v>0</v>
      </c>
      <c r="F268" s="66">
        <f t="shared" si="333"/>
        <v>2540000</v>
      </c>
      <c r="G268" s="21">
        <f t="shared" ref="G268" si="401">+G269+G272</f>
        <v>2540000</v>
      </c>
      <c r="H268" s="35">
        <v>0</v>
      </c>
      <c r="I268" s="36">
        <f t="shared" ref="I268:P268" si="402">+I269+I272</f>
        <v>0</v>
      </c>
      <c r="J268" s="36">
        <f t="shared" si="402"/>
        <v>0</v>
      </c>
      <c r="K268" s="36">
        <f t="shared" si="402"/>
        <v>0</v>
      </c>
      <c r="L268" s="36">
        <f t="shared" ref="L268" si="403">+L269+L272</f>
        <v>0</v>
      </c>
      <c r="M268" s="36">
        <f t="shared" si="402"/>
        <v>0</v>
      </c>
      <c r="N268" s="36">
        <f t="shared" ref="N268:O268" si="404">+N269+N272</f>
        <v>0</v>
      </c>
      <c r="O268" s="36">
        <f t="shared" si="404"/>
        <v>0</v>
      </c>
      <c r="P268" s="36">
        <f t="shared" si="402"/>
        <v>0</v>
      </c>
      <c r="Q268" s="36">
        <f t="shared" ref="Q268" si="405">+Q269+Q272</f>
        <v>0</v>
      </c>
      <c r="R268" s="36">
        <f t="shared" ref="R268:S268" si="406">+R269+R272</f>
        <v>0</v>
      </c>
      <c r="S268" s="36">
        <f t="shared" si="406"/>
        <v>0</v>
      </c>
      <c r="T268" s="47">
        <f t="shared" si="393"/>
        <v>0</v>
      </c>
    </row>
    <row r="269" spans="2:20" ht="20.25" hidden="1" customHeight="1" x14ac:dyDescent="0.25">
      <c r="B269" s="7" t="s">
        <v>444</v>
      </c>
      <c r="C269" s="7" t="s">
        <v>445</v>
      </c>
      <c r="D269" s="66">
        <f>+D270+D271</f>
        <v>2520000</v>
      </c>
      <c r="E269" s="66">
        <f>+E270+E271</f>
        <v>0</v>
      </c>
      <c r="F269" s="66">
        <f>+D269+E269</f>
        <v>2520000</v>
      </c>
      <c r="G269" s="21">
        <f t="shared" ref="G269" si="407">+G270+G271</f>
        <v>2520000</v>
      </c>
      <c r="H269" s="35">
        <v>0</v>
      </c>
      <c r="I269" s="36">
        <f t="shared" ref="I269:P269" si="408">+I270+I271</f>
        <v>0</v>
      </c>
      <c r="J269" s="36">
        <f t="shared" si="408"/>
        <v>0</v>
      </c>
      <c r="K269" s="36">
        <f t="shared" si="408"/>
        <v>0</v>
      </c>
      <c r="L269" s="36">
        <f t="shared" ref="L269" si="409">+L270+L271</f>
        <v>0</v>
      </c>
      <c r="M269" s="36">
        <f t="shared" si="408"/>
        <v>0</v>
      </c>
      <c r="N269" s="36">
        <f t="shared" ref="N269:O269" si="410">+N270+N271</f>
        <v>0</v>
      </c>
      <c r="O269" s="36">
        <f t="shared" si="410"/>
        <v>0</v>
      </c>
      <c r="P269" s="36">
        <f t="shared" si="408"/>
        <v>0</v>
      </c>
      <c r="Q269" s="36">
        <f t="shared" ref="Q269" si="411">+Q270+Q271</f>
        <v>0</v>
      </c>
      <c r="R269" s="36">
        <f t="shared" ref="R269:S269" si="412">+R270+R271</f>
        <v>0</v>
      </c>
      <c r="S269" s="36">
        <f t="shared" si="412"/>
        <v>0</v>
      </c>
      <c r="T269" s="47">
        <f t="shared" si="393"/>
        <v>0</v>
      </c>
    </row>
    <row r="270" spans="2:20" ht="20.25" customHeight="1" x14ac:dyDescent="0.25">
      <c r="B270" s="12" t="s">
        <v>446</v>
      </c>
      <c r="C270" s="12" t="s">
        <v>447</v>
      </c>
      <c r="D270" s="67">
        <v>2500000</v>
      </c>
      <c r="E270" s="67">
        <v>0</v>
      </c>
      <c r="F270" s="67">
        <f t="shared" si="333"/>
        <v>2500000</v>
      </c>
      <c r="G270" s="22">
        <v>2500000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47">
        <f t="shared" si="393"/>
        <v>0</v>
      </c>
    </row>
    <row r="271" spans="2:20" ht="20.25" customHeight="1" x14ac:dyDescent="0.25">
      <c r="B271" s="12" t="s">
        <v>448</v>
      </c>
      <c r="C271" s="12" t="s">
        <v>449</v>
      </c>
      <c r="D271" s="67">
        <v>20000</v>
      </c>
      <c r="E271" s="67">
        <v>0</v>
      </c>
      <c r="F271" s="67">
        <f t="shared" si="333"/>
        <v>20000</v>
      </c>
      <c r="G271" s="22">
        <v>20000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47">
        <f t="shared" si="393"/>
        <v>0</v>
      </c>
    </row>
    <row r="272" spans="2:20" ht="20.25" hidden="1" customHeight="1" x14ac:dyDescent="0.25">
      <c r="B272" s="7" t="s">
        <v>450</v>
      </c>
      <c r="C272" s="7" t="s">
        <v>451</v>
      </c>
      <c r="D272" s="66">
        <f t="shared" ref="D272:E272" si="413">+D273</f>
        <v>20000</v>
      </c>
      <c r="E272" s="66">
        <f t="shared" si="413"/>
        <v>0</v>
      </c>
      <c r="F272" s="66">
        <f t="shared" si="333"/>
        <v>20000</v>
      </c>
      <c r="G272" s="21">
        <f t="shared" ref="G272:S272" si="414">+G273</f>
        <v>20000</v>
      </c>
      <c r="H272" s="35">
        <v>0</v>
      </c>
      <c r="I272" s="36">
        <f t="shared" si="414"/>
        <v>0</v>
      </c>
      <c r="J272" s="36">
        <f t="shared" si="414"/>
        <v>0</v>
      </c>
      <c r="K272" s="36">
        <f t="shared" si="414"/>
        <v>0</v>
      </c>
      <c r="L272" s="36">
        <f t="shared" si="414"/>
        <v>0</v>
      </c>
      <c r="M272" s="36">
        <f t="shared" si="414"/>
        <v>0</v>
      </c>
      <c r="N272" s="36">
        <f t="shared" si="414"/>
        <v>0</v>
      </c>
      <c r="O272" s="36">
        <f t="shared" si="414"/>
        <v>0</v>
      </c>
      <c r="P272" s="36">
        <f t="shared" si="414"/>
        <v>0</v>
      </c>
      <c r="Q272" s="36">
        <f t="shared" si="414"/>
        <v>0</v>
      </c>
      <c r="R272" s="36">
        <f t="shared" si="414"/>
        <v>0</v>
      </c>
      <c r="S272" s="36">
        <f t="shared" si="414"/>
        <v>0</v>
      </c>
      <c r="T272" s="47">
        <f t="shared" si="393"/>
        <v>0</v>
      </c>
    </row>
    <row r="273" spans="2:20" ht="20.25" customHeight="1" x14ac:dyDescent="0.25">
      <c r="B273" s="12" t="s">
        <v>452</v>
      </c>
      <c r="C273" s="12" t="s">
        <v>451</v>
      </c>
      <c r="D273" s="67">
        <v>20000</v>
      </c>
      <c r="E273" s="67">
        <v>0</v>
      </c>
      <c r="F273" s="67">
        <f t="shared" si="333"/>
        <v>20000</v>
      </c>
      <c r="G273" s="22">
        <v>20000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47">
        <f t="shared" si="393"/>
        <v>0</v>
      </c>
    </row>
    <row r="274" spans="2:20" ht="30.75" hidden="1" customHeight="1" x14ac:dyDescent="0.25">
      <c r="B274" s="7" t="s">
        <v>453</v>
      </c>
      <c r="C274" s="7" t="s">
        <v>454</v>
      </c>
      <c r="D274" s="66">
        <f>+D275+D278</f>
        <v>200000</v>
      </c>
      <c r="E274" s="66">
        <f>+E275+E278</f>
        <v>100000</v>
      </c>
      <c r="F274" s="66">
        <f t="shared" si="333"/>
        <v>300000</v>
      </c>
      <c r="G274" s="21">
        <f t="shared" ref="G274" si="415">+G275+G278</f>
        <v>300000</v>
      </c>
      <c r="H274" s="35">
        <v>0</v>
      </c>
      <c r="I274" s="36">
        <f t="shared" ref="I274:P274" si="416">+I275+I278</f>
        <v>0</v>
      </c>
      <c r="J274" s="36">
        <f t="shared" si="416"/>
        <v>0</v>
      </c>
      <c r="K274" s="36">
        <f t="shared" si="416"/>
        <v>0</v>
      </c>
      <c r="L274" s="36">
        <f t="shared" ref="L274" si="417">+L275+L278</f>
        <v>0</v>
      </c>
      <c r="M274" s="36">
        <f t="shared" si="416"/>
        <v>0</v>
      </c>
      <c r="N274" s="36">
        <f t="shared" ref="N274:O274" si="418">+N275+N278</f>
        <v>0</v>
      </c>
      <c r="O274" s="36">
        <f t="shared" si="418"/>
        <v>0</v>
      </c>
      <c r="P274" s="36">
        <f t="shared" si="416"/>
        <v>0</v>
      </c>
      <c r="Q274" s="36">
        <f t="shared" ref="Q274" si="419">+Q275+Q278</f>
        <v>0</v>
      </c>
      <c r="R274" s="36">
        <f t="shared" ref="R274:S274" si="420">+R275+R278</f>
        <v>0</v>
      </c>
      <c r="S274" s="36">
        <f t="shared" si="420"/>
        <v>0</v>
      </c>
      <c r="T274" s="47">
        <f t="shared" si="393"/>
        <v>0</v>
      </c>
    </row>
    <row r="275" spans="2:20" ht="20.25" hidden="1" customHeight="1" x14ac:dyDescent="0.25">
      <c r="B275" s="7" t="s">
        <v>455</v>
      </c>
      <c r="C275" s="7" t="s">
        <v>456</v>
      </c>
      <c r="D275" s="66">
        <f t="shared" ref="D275:E275" si="421">+D276+D277</f>
        <v>200000</v>
      </c>
      <c r="E275" s="66">
        <f t="shared" si="421"/>
        <v>0</v>
      </c>
      <c r="F275" s="66">
        <f t="shared" si="333"/>
        <v>200000</v>
      </c>
      <c r="G275" s="21">
        <f t="shared" ref="G275" si="422">+G276+G277</f>
        <v>200000</v>
      </c>
      <c r="H275" s="35">
        <v>0</v>
      </c>
      <c r="I275" s="36">
        <f t="shared" ref="I275:P275" si="423">+I276+I277</f>
        <v>0</v>
      </c>
      <c r="J275" s="36">
        <f t="shared" si="423"/>
        <v>0</v>
      </c>
      <c r="K275" s="36">
        <f t="shared" si="423"/>
        <v>0</v>
      </c>
      <c r="L275" s="36">
        <f t="shared" ref="L275" si="424">+L276+L277</f>
        <v>0</v>
      </c>
      <c r="M275" s="36">
        <f t="shared" si="423"/>
        <v>0</v>
      </c>
      <c r="N275" s="36">
        <f t="shared" ref="N275:O275" si="425">+N276+N277</f>
        <v>0</v>
      </c>
      <c r="O275" s="36">
        <f t="shared" si="425"/>
        <v>0</v>
      </c>
      <c r="P275" s="36">
        <f t="shared" si="423"/>
        <v>0</v>
      </c>
      <c r="Q275" s="36">
        <f t="shared" ref="Q275" si="426">+Q276+Q277</f>
        <v>0</v>
      </c>
      <c r="R275" s="36">
        <f t="shared" ref="R275:S275" si="427">+R276+R277</f>
        <v>0</v>
      </c>
      <c r="S275" s="36">
        <f t="shared" si="427"/>
        <v>0</v>
      </c>
      <c r="T275" s="47">
        <f t="shared" si="393"/>
        <v>0</v>
      </c>
    </row>
    <row r="276" spans="2:20" ht="20.25" customHeight="1" x14ac:dyDescent="0.25">
      <c r="B276" s="12" t="s">
        <v>457</v>
      </c>
      <c r="C276" s="12" t="s">
        <v>458</v>
      </c>
      <c r="D276" s="67">
        <v>100000</v>
      </c>
      <c r="E276" s="67">
        <v>0</v>
      </c>
      <c r="F276" s="67">
        <v>100000</v>
      </c>
      <c r="G276" s="22">
        <v>100000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47">
        <f t="shared" si="393"/>
        <v>0</v>
      </c>
    </row>
    <row r="277" spans="2:20" ht="20.25" customHeight="1" x14ac:dyDescent="0.25">
      <c r="B277" s="12" t="s">
        <v>459</v>
      </c>
      <c r="C277" s="12" t="s">
        <v>460</v>
      </c>
      <c r="D277" s="67">
        <v>100000</v>
      </c>
      <c r="E277" s="67">
        <v>0</v>
      </c>
      <c r="F277" s="67">
        <v>100000</v>
      </c>
      <c r="G277" s="22">
        <v>100000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47">
        <f t="shared" si="393"/>
        <v>0</v>
      </c>
    </row>
    <row r="278" spans="2:20" ht="33" hidden="1" customHeight="1" x14ac:dyDescent="0.25">
      <c r="B278" s="7" t="s">
        <v>461</v>
      </c>
      <c r="C278" s="7" t="s">
        <v>462</v>
      </c>
      <c r="D278" s="66">
        <f t="shared" ref="D278:E278" si="428">+D279</f>
        <v>0</v>
      </c>
      <c r="E278" s="66">
        <f t="shared" si="428"/>
        <v>100000</v>
      </c>
      <c r="F278" s="66">
        <f t="shared" ref="F278:F279" si="429">+D278+E278</f>
        <v>100000</v>
      </c>
      <c r="G278" s="21">
        <f t="shared" ref="G278:S278" si="430">+G279</f>
        <v>100000</v>
      </c>
      <c r="H278" s="35">
        <v>0</v>
      </c>
      <c r="I278" s="36">
        <f t="shared" si="430"/>
        <v>0</v>
      </c>
      <c r="J278" s="36">
        <f t="shared" si="430"/>
        <v>0</v>
      </c>
      <c r="K278" s="36">
        <f t="shared" si="430"/>
        <v>0</v>
      </c>
      <c r="L278" s="36">
        <f t="shared" si="430"/>
        <v>0</v>
      </c>
      <c r="M278" s="36">
        <f t="shared" si="430"/>
        <v>0</v>
      </c>
      <c r="N278" s="36">
        <f t="shared" si="430"/>
        <v>0</v>
      </c>
      <c r="O278" s="36">
        <f t="shared" si="430"/>
        <v>0</v>
      </c>
      <c r="P278" s="36">
        <f t="shared" si="430"/>
        <v>0</v>
      </c>
      <c r="Q278" s="36">
        <f t="shared" si="430"/>
        <v>0</v>
      </c>
      <c r="R278" s="36">
        <f t="shared" si="430"/>
        <v>0</v>
      </c>
      <c r="S278" s="36">
        <f t="shared" si="430"/>
        <v>0</v>
      </c>
      <c r="T278" s="47">
        <f t="shared" si="393"/>
        <v>0</v>
      </c>
    </row>
    <row r="279" spans="2:20" ht="22.5" customHeight="1" x14ac:dyDescent="0.25">
      <c r="B279" s="12" t="s">
        <v>463</v>
      </c>
      <c r="C279" s="12" t="s">
        <v>462</v>
      </c>
      <c r="D279" s="67">
        <v>0</v>
      </c>
      <c r="E279" s="67">
        <v>100000</v>
      </c>
      <c r="F279" s="67">
        <f t="shared" si="429"/>
        <v>100000</v>
      </c>
      <c r="G279" s="22">
        <v>100000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47">
        <f>+SUM(H279:S279)</f>
        <v>0</v>
      </c>
    </row>
    <row r="280" spans="2:20" s="52" customFormat="1" ht="20.25" customHeight="1" x14ac:dyDescent="0.25">
      <c r="B280" s="48">
        <v>2.7</v>
      </c>
      <c r="C280" s="49" t="s">
        <v>464</v>
      </c>
      <c r="D280" s="69">
        <f>+D281+D288</f>
        <v>1313611893</v>
      </c>
      <c r="E280" s="69">
        <f t="shared" ref="E280:F280" si="431">+E281+E288</f>
        <v>0</v>
      </c>
      <c r="F280" s="69">
        <f t="shared" si="431"/>
        <v>1313611893</v>
      </c>
      <c r="G280" s="50">
        <f t="shared" ref="G280:P280" si="432">+G281+G288</f>
        <v>1313611893</v>
      </c>
      <c r="H280" s="59">
        <f t="shared" si="432"/>
        <v>0</v>
      </c>
      <c r="I280" s="59">
        <f t="shared" si="432"/>
        <v>33785204.25</v>
      </c>
      <c r="J280" s="59">
        <f t="shared" si="432"/>
        <v>1225716.72</v>
      </c>
      <c r="K280" s="59">
        <f t="shared" si="432"/>
        <v>13592962.350000001</v>
      </c>
      <c r="L280" s="59">
        <f t="shared" ref="L280" si="433">+L281+L288</f>
        <v>0</v>
      </c>
      <c r="M280" s="59">
        <f t="shared" si="432"/>
        <v>0</v>
      </c>
      <c r="N280" s="59">
        <f t="shared" ref="N280:O280" si="434">+N281+N288</f>
        <v>0</v>
      </c>
      <c r="O280" s="59">
        <f t="shared" si="434"/>
        <v>0</v>
      </c>
      <c r="P280" s="59">
        <f t="shared" si="432"/>
        <v>0</v>
      </c>
      <c r="Q280" s="59">
        <f t="shared" ref="Q280" si="435">+Q281+Q288</f>
        <v>0</v>
      </c>
      <c r="R280" s="59">
        <f t="shared" ref="R280:S280" si="436">+R281+R288</f>
        <v>0</v>
      </c>
      <c r="S280" s="59">
        <f t="shared" si="436"/>
        <v>0</v>
      </c>
      <c r="T280" s="51">
        <f t="shared" si="393"/>
        <v>48603883.32</v>
      </c>
    </row>
    <row r="281" spans="2:20" ht="20.25" hidden="1" customHeight="1" x14ac:dyDescent="0.25">
      <c r="B281" s="7" t="s">
        <v>465</v>
      </c>
      <c r="C281" s="7" t="s">
        <v>466</v>
      </c>
      <c r="D281" s="66">
        <f t="shared" ref="D281:F281" si="437">+D282+D284+D286</f>
        <v>304500000</v>
      </c>
      <c r="E281" s="66">
        <f t="shared" si="437"/>
        <v>0</v>
      </c>
      <c r="F281" s="66">
        <f t="shared" si="437"/>
        <v>304500000</v>
      </c>
      <c r="G281" s="23">
        <f t="shared" ref="G281:P281" si="438">+G282+G284+G286</f>
        <v>304500000</v>
      </c>
      <c r="H281" s="36">
        <f t="shared" si="438"/>
        <v>0</v>
      </c>
      <c r="I281" s="36">
        <f t="shared" si="438"/>
        <v>12140828.810000001</v>
      </c>
      <c r="J281" s="36">
        <f t="shared" si="438"/>
        <v>1225716.72</v>
      </c>
      <c r="K281" s="36">
        <f t="shared" si="438"/>
        <v>1247252.6299999999</v>
      </c>
      <c r="L281" s="36">
        <f t="shared" ref="L281" si="439">+L282+L284+L286</f>
        <v>0</v>
      </c>
      <c r="M281" s="36">
        <f t="shared" si="438"/>
        <v>0</v>
      </c>
      <c r="N281" s="36">
        <f t="shared" ref="N281:O281" si="440">+N282+N284+N286</f>
        <v>0</v>
      </c>
      <c r="O281" s="36">
        <f t="shared" si="440"/>
        <v>0</v>
      </c>
      <c r="P281" s="36">
        <f t="shared" si="438"/>
        <v>0</v>
      </c>
      <c r="Q281" s="36">
        <f t="shared" ref="Q281" si="441">+Q282+Q284+Q286</f>
        <v>0</v>
      </c>
      <c r="R281" s="36">
        <f t="shared" ref="R281:S281" si="442">+R282+R284+R286</f>
        <v>0</v>
      </c>
      <c r="S281" s="36">
        <f t="shared" si="442"/>
        <v>0</v>
      </c>
      <c r="T281" s="46">
        <f t="shared" si="393"/>
        <v>14613798.16</v>
      </c>
    </row>
    <row r="282" spans="2:20" ht="20.25" hidden="1" customHeight="1" x14ac:dyDescent="0.25">
      <c r="B282" s="7" t="s">
        <v>467</v>
      </c>
      <c r="C282" s="7" t="s">
        <v>468</v>
      </c>
      <c r="D282" s="66">
        <f t="shared" ref="D282:F282" si="443">+D283</f>
        <v>300000000</v>
      </c>
      <c r="E282" s="66">
        <f t="shared" si="443"/>
        <v>0</v>
      </c>
      <c r="F282" s="66">
        <f t="shared" si="443"/>
        <v>300000000</v>
      </c>
      <c r="G282" s="23">
        <f t="shared" ref="G282:S282" si="444">+G283</f>
        <v>300000000</v>
      </c>
      <c r="H282" s="36">
        <f t="shared" si="444"/>
        <v>0</v>
      </c>
      <c r="I282" s="36">
        <f t="shared" si="444"/>
        <v>12140828.810000001</v>
      </c>
      <c r="J282" s="36">
        <f t="shared" si="444"/>
        <v>1225716.72</v>
      </c>
      <c r="K282" s="36">
        <f t="shared" si="444"/>
        <v>1247252.6299999999</v>
      </c>
      <c r="L282" s="36">
        <f t="shared" si="444"/>
        <v>0</v>
      </c>
      <c r="M282" s="36">
        <f t="shared" si="444"/>
        <v>0</v>
      </c>
      <c r="N282" s="36">
        <f t="shared" si="444"/>
        <v>0</v>
      </c>
      <c r="O282" s="36">
        <f t="shared" si="444"/>
        <v>0</v>
      </c>
      <c r="P282" s="36">
        <f t="shared" si="444"/>
        <v>0</v>
      </c>
      <c r="Q282" s="36">
        <f t="shared" si="444"/>
        <v>0</v>
      </c>
      <c r="R282" s="36">
        <f t="shared" si="444"/>
        <v>0</v>
      </c>
      <c r="S282" s="36">
        <f t="shared" si="444"/>
        <v>0</v>
      </c>
      <c r="T282" s="46">
        <f t="shared" si="393"/>
        <v>14613798.16</v>
      </c>
    </row>
    <row r="283" spans="2:20" ht="20.25" customHeight="1" x14ac:dyDescent="0.25">
      <c r="B283" s="12" t="s">
        <v>469</v>
      </c>
      <c r="C283" s="12" t="s">
        <v>468</v>
      </c>
      <c r="D283" s="67">
        <v>300000000</v>
      </c>
      <c r="E283" s="67">
        <v>0</v>
      </c>
      <c r="F283" s="67">
        <f t="shared" ref="F283:F296" si="445">+D283+E283</f>
        <v>300000000</v>
      </c>
      <c r="G283" s="24">
        <v>300000000</v>
      </c>
      <c r="H283" s="35">
        <v>0</v>
      </c>
      <c r="I283" s="35">
        <v>12140828.810000001</v>
      </c>
      <c r="J283" s="35">
        <v>1225716.72</v>
      </c>
      <c r="K283" s="35">
        <v>1247252.6299999999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47">
        <f t="shared" si="393"/>
        <v>14613798.16</v>
      </c>
    </row>
    <row r="284" spans="2:20" ht="20.25" hidden="1" customHeight="1" x14ac:dyDescent="0.25">
      <c r="B284" s="7" t="s">
        <v>470</v>
      </c>
      <c r="C284" s="7" t="s">
        <v>471</v>
      </c>
      <c r="D284" s="66">
        <f t="shared" ref="D284:E284" si="446">+D285</f>
        <v>2500000</v>
      </c>
      <c r="E284" s="66">
        <f t="shared" si="446"/>
        <v>0</v>
      </c>
      <c r="F284" s="66">
        <f t="shared" si="445"/>
        <v>2500000</v>
      </c>
      <c r="G284" s="23">
        <f t="shared" ref="G284:S284" si="447">+G285</f>
        <v>2500000</v>
      </c>
      <c r="H284" s="36">
        <f t="shared" si="447"/>
        <v>0</v>
      </c>
      <c r="I284" s="36">
        <f t="shared" si="447"/>
        <v>0</v>
      </c>
      <c r="J284" s="36">
        <f t="shared" si="447"/>
        <v>0</v>
      </c>
      <c r="K284" s="36">
        <f t="shared" si="447"/>
        <v>0</v>
      </c>
      <c r="L284" s="36">
        <f t="shared" si="447"/>
        <v>0</v>
      </c>
      <c r="M284" s="36">
        <f t="shared" si="447"/>
        <v>0</v>
      </c>
      <c r="N284" s="36">
        <f t="shared" si="447"/>
        <v>0</v>
      </c>
      <c r="O284" s="36">
        <f t="shared" si="447"/>
        <v>0</v>
      </c>
      <c r="P284" s="36">
        <f t="shared" si="447"/>
        <v>0</v>
      </c>
      <c r="Q284" s="36">
        <f t="shared" si="447"/>
        <v>0</v>
      </c>
      <c r="R284" s="36">
        <f t="shared" si="447"/>
        <v>0</v>
      </c>
      <c r="S284" s="36">
        <f t="shared" si="447"/>
        <v>0</v>
      </c>
      <c r="T284" s="47">
        <f t="shared" si="393"/>
        <v>0</v>
      </c>
    </row>
    <row r="285" spans="2:20" ht="20.25" customHeight="1" x14ac:dyDescent="0.25">
      <c r="B285" s="12" t="s">
        <v>472</v>
      </c>
      <c r="C285" s="12" t="s">
        <v>471</v>
      </c>
      <c r="D285" s="67">
        <v>2500000</v>
      </c>
      <c r="E285" s="67">
        <v>0</v>
      </c>
      <c r="F285" s="67">
        <f t="shared" si="445"/>
        <v>2500000</v>
      </c>
      <c r="G285" s="24">
        <v>2500000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47">
        <f t="shared" si="393"/>
        <v>0</v>
      </c>
    </row>
    <row r="286" spans="2:20" ht="20.25" hidden="1" customHeight="1" x14ac:dyDescent="0.25">
      <c r="B286" s="7" t="s">
        <v>473</v>
      </c>
      <c r="C286" s="7" t="s">
        <v>474</v>
      </c>
      <c r="D286" s="66">
        <f t="shared" ref="D286:E286" si="448">+D287</f>
        <v>2000000</v>
      </c>
      <c r="E286" s="66">
        <f t="shared" si="448"/>
        <v>0</v>
      </c>
      <c r="F286" s="66">
        <f t="shared" si="445"/>
        <v>2000000</v>
      </c>
      <c r="G286" s="23">
        <f t="shared" ref="G286:S286" si="449">+G287</f>
        <v>2000000</v>
      </c>
      <c r="H286" s="35">
        <v>0</v>
      </c>
      <c r="I286" s="36">
        <f t="shared" si="449"/>
        <v>0</v>
      </c>
      <c r="J286" s="36">
        <f t="shared" si="449"/>
        <v>0</v>
      </c>
      <c r="K286" s="36">
        <f t="shared" si="449"/>
        <v>0</v>
      </c>
      <c r="L286" s="36">
        <f t="shared" si="449"/>
        <v>0</v>
      </c>
      <c r="M286" s="36">
        <f t="shared" si="449"/>
        <v>0</v>
      </c>
      <c r="N286" s="36">
        <f t="shared" si="449"/>
        <v>0</v>
      </c>
      <c r="O286" s="36">
        <f t="shared" si="449"/>
        <v>0</v>
      </c>
      <c r="P286" s="36">
        <f t="shared" si="449"/>
        <v>0</v>
      </c>
      <c r="Q286" s="36">
        <f t="shared" si="449"/>
        <v>0</v>
      </c>
      <c r="R286" s="36">
        <f t="shared" si="449"/>
        <v>0</v>
      </c>
      <c r="S286" s="36">
        <f t="shared" si="449"/>
        <v>0</v>
      </c>
      <c r="T286" s="47">
        <f t="shared" si="393"/>
        <v>0</v>
      </c>
    </row>
    <row r="287" spans="2:20" ht="20.25" customHeight="1" x14ac:dyDescent="0.25">
      <c r="B287" s="12" t="s">
        <v>475</v>
      </c>
      <c r="C287" s="12" t="s">
        <v>474</v>
      </c>
      <c r="D287" s="67">
        <v>2000000</v>
      </c>
      <c r="E287" s="67">
        <v>0</v>
      </c>
      <c r="F287" s="67">
        <f t="shared" si="445"/>
        <v>2000000</v>
      </c>
      <c r="G287" s="24">
        <v>2000000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47">
        <f t="shared" si="393"/>
        <v>0</v>
      </c>
    </row>
    <row r="288" spans="2:20" ht="20.25" hidden="1" customHeight="1" x14ac:dyDescent="0.25">
      <c r="B288" s="7" t="s">
        <v>476</v>
      </c>
      <c r="C288" s="7" t="s">
        <v>477</v>
      </c>
      <c r="D288" s="69">
        <f>+D289+D291+D295+D293</f>
        <v>1009111893</v>
      </c>
      <c r="E288" s="69">
        <f>+E289+E291+E295+E293</f>
        <v>0</v>
      </c>
      <c r="F288" s="66">
        <f>+D288+E288</f>
        <v>1009111893</v>
      </c>
      <c r="G288" s="25">
        <f t="shared" ref="G288" si="450">+G289+G291+G295</f>
        <v>1009111893</v>
      </c>
      <c r="H288" s="35">
        <v>0</v>
      </c>
      <c r="I288" s="36">
        <f t="shared" ref="I288:P288" si="451">+I289+I291+I295</f>
        <v>21644375.439999998</v>
      </c>
      <c r="J288" s="36">
        <f t="shared" si="451"/>
        <v>0</v>
      </c>
      <c r="K288" s="36">
        <f t="shared" si="451"/>
        <v>12345709.720000001</v>
      </c>
      <c r="L288" s="36">
        <f t="shared" ref="L288" si="452">+L289+L291+L295</f>
        <v>0</v>
      </c>
      <c r="M288" s="36">
        <f t="shared" si="451"/>
        <v>0</v>
      </c>
      <c r="N288" s="36">
        <f t="shared" ref="N288:O288" si="453">+N289+N291+N295</f>
        <v>0</v>
      </c>
      <c r="O288" s="36">
        <f t="shared" si="453"/>
        <v>0</v>
      </c>
      <c r="P288" s="36">
        <f t="shared" si="451"/>
        <v>0</v>
      </c>
      <c r="Q288" s="36">
        <f t="shared" ref="Q288" si="454">+Q289+Q291+Q295</f>
        <v>0</v>
      </c>
      <c r="R288" s="36">
        <f t="shared" ref="R288:S288" si="455">+R289+R291+R295</f>
        <v>0</v>
      </c>
      <c r="S288" s="36">
        <f t="shared" si="455"/>
        <v>0</v>
      </c>
      <c r="T288" s="47">
        <f t="shared" si="393"/>
        <v>33990085.159999996</v>
      </c>
    </row>
    <row r="289" spans="2:20" ht="20.25" hidden="1" customHeight="1" x14ac:dyDescent="0.25">
      <c r="B289" s="7" t="s">
        <v>478</v>
      </c>
      <c r="C289" s="7" t="s">
        <v>479</v>
      </c>
      <c r="D289" s="66">
        <f t="shared" ref="D289:E289" si="456">+D290</f>
        <v>105000000</v>
      </c>
      <c r="E289" s="66">
        <f t="shared" si="456"/>
        <v>0</v>
      </c>
      <c r="F289" s="66">
        <f t="shared" si="445"/>
        <v>105000000</v>
      </c>
      <c r="G289" s="23">
        <f t="shared" ref="G289:S289" si="457">+G290</f>
        <v>105000000</v>
      </c>
      <c r="H289" s="35">
        <v>0</v>
      </c>
      <c r="I289" s="36">
        <f t="shared" si="457"/>
        <v>10591576.289999999</v>
      </c>
      <c r="J289" s="36">
        <f t="shared" si="457"/>
        <v>0</v>
      </c>
      <c r="K289" s="36">
        <f t="shared" si="457"/>
        <v>0</v>
      </c>
      <c r="L289" s="36">
        <f t="shared" si="457"/>
        <v>0</v>
      </c>
      <c r="M289" s="36">
        <f t="shared" si="457"/>
        <v>0</v>
      </c>
      <c r="N289" s="36">
        <f t="shared" si="457"/>
        <v>0</v>
      </c>
      <c r="O289" s="36">
        <f t="shared" si="457"/>
        <v>0</v>
      </c>
      <c r="P289" s="36">
        <f t="shared" si="457"/>
        <v>0</v>
      </c>
      <c r="Q289" s="36">
        <f t="shared" si="457"/>
        <v>0</v>
      </c>
      <c r="R289" s="36">
        <f t="shared" si="457"/>
        <v>0</v>
      </c>
      <c r="S289" s="36">
        <f t="shared" si="457"/>
        <v>0</v>
      </c>
      <c r="T289" s="47">
        <f t="shared" si="393"/>
        <v>10591576.289999999</v>
      </c>
    </row>
    <row r="290" spans="2:20" ht="20.25" customHeight="1" x14ac:dyDescent="0.25">
      <c r="B290" s="12" t="s">
        <v>480</v>
      </c>
      <c r="C290" s="12" t="s">
        <v>481</v>
      </c>
      <c r="D290" s="67">
        <v>105000000</v>
      </c>
      <c r="E290" s="67">
        <v>0</v>
      </c>
      <c r="F290" s="67">
        <f t="shared" si="445"/>
        <v>105000000</v>
      </c>
      <c r="G290" s="24">
        <v>105000000</v>
      </c>
      <c r="H290" s="35">
        <v>0</v>
      </c>
      <c r="I290" s="35">
        <v>10591576.289999999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47">
        <f t="shared" si="393"/>
        <v>10591576.289999999</v>
      </c>
    </row>
    <row r="291" spans="2:20" ht="20.25" hidden="1" customHeight="1" x14ac:dyDescent="0.25">
      <c r="B291" s="7" t="s">
        <v>482</v>
      </c>
      <c r="C291" s="7" t="s">
        <v>483</v>
      </c>
      <c r="D291" s="69">
        <f t="shared" ref="D291:E293" si="458">+D292</f>
        <v>827111893</v>
      </c>
      <c r="E291" s="69">
        <f t="shared" si="458"/>
        <v>0</v>
      </c>
      <c r="F291" s="66">
        <f t="shared" si="445"/>
        <v>827111893</v>
      </c>
      <c r="G291" s="25">
        <f t="shared" ref="G291:S291" si="459">+G292</f>
        <v>827111893</v>
      </c>
      <c r="H291" s="35">
        <v>0</v>
      </c>
      <c r="I291" s="36">
        <f t="shared" si="459"/>
        <v>11052799.15</v>
      </c>
      <c r="J291" s="36">
        <f t="shared" si="459"/>
        <v>0</v>
      </c>
      <c r="K291" s="36">
        <f t="shared" si="459"/>
        <v>0</v>
      </c>
      <c r="L291" s="36">
        <f t="shared" si="459"/>
        <v>0</v>
      </c>
      <c r="M291" s="36">
        <f t="shared" si="459"/>
        <v>0</v>
      </c>
      <c r="N291" s="36">
        <f t="shared" si="459"/>
        <v>0</v>
      </c>
      <c r="O291" s="36">
        <f t="shared" si="459"/>
        <v>0</v>
      </c>
      <c r="P291" s="36">
        <f t="shared" si="459"/>
        <v>0</v>
      </c>
      <c r="Q291" s="36">
        <f t="shared" si="459"/>
        <v>0</v>
      </c>
      <c r="R291" s="36">
        <f t="shared" si="459"/>
        <v>0</v>
      </c>
      <c r="S291" s="36">
        <f t="shared" si="459"/>
        <v>0</v>
      </c>
      <c r="T291" s="47">
        <f t="shared" si="393"/>
        <v>11052799.15</v>
      </c>
    </row>
    <row r="292" spans="2:20" ht="20.25" customHeight="1" x14ac:dyDescent="0.25">
      <c r="B292" s="12" t="s">
        <v>484</v>
      </c>
      <c r="C292" s="12" t="s">
        <v>483</v>
      </c>
      <c r="D292" s="67">
        <f>831011893-3900000</f>
        <v>827111893</v>
      </c>
      <c r="E292" s="67">
        <v>0</v>
      </c>
      <c r="F292" s="67">
        <f t="shared" si="445"/>
        <v>827111893</v>
      </c>
      <c r="G292" s="24">
        <f>831011893-3900000</f>
        <v>827111893</v>
      </c>
      <c r="H292" s="35">
        <v>0</v>
      </c>
      <c r="I292" s="35">
        <v>11052799.15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47">
        <f t="shared" si="393"/>
        <v>11052799.15</v>
      </c>
    </row>
    <row r="293" spans="2:20" ht="20.25" hidden="1" customHeight="1" x14ac:dyDescent="0.25">
      <c r="B293" s="7" t="s">
        <v>537</v>
      </c>
      <c r="C293" s="7" t="s">
        <v>538</v>
      </c>
      <c r="D293" s="69">
        <f t="shared" si="458"/>
        <v>0</v>
      </c>
      <c r="E293" s="69">
        <f t="shared" si="458"/>
        <v>0</v>
      </c>
      <c r="F293" s="66">
        <f t="shared" si="445"/>
        <v>0</v>
      </c>
      <c r="G293" s="24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47">
        <f t="shared" si="393"/>
        <v>0</v>
      </c>
    </row>
    <row r="294" spans="2:20" ht="20.25" customHeight="1" x14ac:dyDescent="0.25">
      <c r="B294" s="12" t="s">
        <v>539</v>
      </c>
      <c r="C294" s="12" t="s">
        <v>538</v>
      </c>
      <c r="D294" s="67">
        <v>0</v>
      </c>
      <c r="E294" s="67">
        <v>0</v>
      </c>
      <c r="F294" s="67">
        <f t="shared" si="445"/>
        <v>0</v>
      </c>
      <c r="G294" s="24"/>
      <c r="H294" s="35"/>
      <c r="I294" s="35"/>
      <c r="J294" s="35"/>
      <c r="K294" s="35"/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47">
        <f t="shared" si="393"/>
        <v>0</v>
      </c>
    </row>
    <row r="295" spans="2:20" ht="20.25" hidden="1" customHeight="1" x14ac:dyDescent="0.25">
      <c r="B295" s="7" t="s">
        <v>485</v>
      </c>
      <c r="C295" s="7" t="s">
        <v>486</v>
      </c>
      <c r="D295" s="66">
        <f t="shared" ref="D295:E295" si="460">+D296</f>
        <v>77000000</v>
      </c>
      <c r="E295" s="66">
        <f t="shared" si="460"/>
        <v>0</v>
      </c>
      <c r="F295" s="66">
        <f t="shared" si="445"/>
        <v>77000000</v>
      </c>
      <c r="G295" s="23">
        <f t="shared" ref="G295:S295" si="461">+G296</f>
        <v>77000000</v>
      </c>
      <c r="H295" s="35">
        <v>0</v>
      </c>
      <c r="I295" s="36">
        <f t="shared" si="461"/>
        <v>0</v>
      </c>
      <c r="J295" s="36">
        <f t="shared" si="461"/>
        <v>0</v>
      </c>
      <c r="K295" s="36">
        <f t="shared" si="461"/>
        <v>12345709.720000001</v>
      </c>
      <c r="L295" s="36">
        <f t="shared" si="461"/>
        <v>0</v>
      </c>
      <c r="M295" s="36">
        <f t="shared" si="461"/>
        <v>0</v>
      </c>
      <c r="N295" s="36">
        <f t="shared" si="461"/>
        <v>0</v>
      </c>
      <c r="O295" s="36">
        <f t="shared" si="461"/>
        <v>0</v>
      </c>
      <c r="P295" s="36">
        <f t="shared" si="461"/>
        <v>0</v>
      </c>
      <c r="Q295" s="36">
        <f t="shared" si="461"/>
        <v>0</v>
      </c>
      <c r="R295" s="36">
        <f t="shared" si="461"/>
        <v>0</v>
      </c>
      <c r="S295" s="36">
        <f t="shared" si="461"/>
        <v>0</v>
      </c>
      <c r="T295" s="47">
        <f t="shared" si="393"/>
        <v>12345709.720000001</v>
      </c>
    </row>
    <row r="296" spans="2:20" ht="20.25" customHeight="1" x14ac:dyDescent="0.25">
      <c r="B296" s="12" t="s">
        <v>487</v>
      </c>
      <c r="C296" s="12" t="s">
        <v>486</v>
      </c>
      <c r="D296" s="67">
        <v>77000000</v>
      </c>
      <c r="E296" s="67">
        <v>0</v>
      </c>
      <c r="F296" s="67">
        <f t="shared" si="445"/>
        <v>77000000</v>
      </c>
      <c r="G296" s="24">
        <v>77000000</v>
      </c>
      <c r="H296" s="35">
        <v>0</v>
      </c>
      <c r="I296" s="35">
        <v>0</v>
      </c>
      <c r="J296" s="35">
        <v>0</v>
      </c>
      <c r="K296" s="35">
        <v>12345709.720000001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47">
        <f t="shared" si="393"/>
        <v>12345709.720000001</v>
      </c>
    </row>
    <row r="297" spans="2:20" ht="20.25" customHeight="1" x14ac:dyDescent="0.25">
      <c r="B297" s="12"/>
      <c r="C297" s="12"/>
      <c r="D297" s="12"/>
      <c r="E297" s="12"/>
      <c r="F297" s="12"/>
      <c r="G297" s="24"/>
      <c r="H297" s="35"/>
      <c r="I297" s="35"/>
      <c r="J297" s="35"/>
      <c r="K297" s="35"/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47">
        <f t="shared" si="393"/>
        <v>0</v>
      </c>
    </row>
    <row r="298" spans="2:20" ht="18" thickBot="1" x14ac:dyDescent="0.3">
      <c r="C298" s="26" t="s">
        <v>488</v>
      </c>
      <c r="D298" s="37">
        <f t="shared" ref="D298:G298" si="462">+D10</f>
        <v>1993468206</v>
      </c>
      <c r="E298" s="37">
        <f t="shared" si="462"/>
        <v>0</v>
      </c>
      <c r="F298" s="37">
        <f t="shared" si="462"/>
        <v>1993468206</v>
      </c>
      <c r="G298" s="37" t="e">
        <f t="shared" si="462"/>
        <v>#REF!</v>
      </c>
      <c r="H298" s="37">
        <f t="shared" ref="H298:S298" si="463">+H10</f>
        <v>7818019.0899999999</v>
      </c>
      <c r="I298" s="37">
        <f t="shared" si="463"/>
        <v>69768547.859999999</v>
      </c>
      <c r="J298" s="37">
        <f t="shared" si="463"/>
        <v>26466810.780000001</v>
      </c>
      <c r="K298" s="37">
        <f t="shared" si="463"/>
        <v>38138731.99000001</v>
      </c>
      <c r="L298" s="37">
        <f t="shared" si="463"/>
        <v>0</v>
      </c>
      <c r="M298" s="37">
        <f t="shared" si="463"/>
        <v>0</v>
      </c>
      <c r="N298" s="37">
        <f t="shared" si="463"/>
        <v>0</v>
      </c>
      <c r="O298" s="37">
        <f t="shared" si="463"/>
        <v>0</v>
      </c>
      <c r="P298" s="37">
        <f t="shared" si="463"/>
        <v>0</v>
      </c>
      <c r="Q298" s="37">
        <f t="shared" si="463"/>
        <v>0</v>
      </c>
      <c r="R298" s="37">
        <f t="shared" si="463"/>
        <v>0</v>
      </c>
      <c r="S298" s="37">
        <f t="shared" si="463"/>
        <v>0</v>
      </c>
      <c r="T298" s="37">
        <f t="shared" ref="T298" si="464">+SUM(H298:S298)</f>
        <v>142192109.72000003</v>
      </c>
    </row>
    <row r="299" spans="2:20" ht="18" thickTop="1" x14ac:dyDescent="0.25"/>
    <row r="300" spans="2:20" x14ac:dyDescent="0.3">
      <c r="B300" s="72" t="s">
        <v>519</v>
      </c>
      <c r="C300" s="73"/>
      <c r="D300" s="73"/>
      <c r="E300" s="73"/>
      <c r="F300" s="73"/>
      <c r="G300" s="73"/>
      <c r="H300" s="73"/>
      <c r="I300" s="73"/>
      <c r="J300" s="74"/>
    </row>
    <row r="301" spans="2:20" x14ac:dyDescent="0.25">
      <c r="B301" s="52"/>
    </row>
    <row r="302" spans="2:20" ht="31.9" customHeight="1" x14ac:dyDescent="0.3">
      <c r="B302" s="75" t="s">
        <v>520</v>
      </c>
      <c r="C302" s="76"/>
      <c r="D302" s="76"/>
      <c r="E302" s="76"/>
      <c r="F302" s="76"/>
      <c r="G302" s="76"/>
      <c r="H302" s="76"/>
      <c r="I302" s="76"/>
      <c r="J302" s="77"/>
    </row>
    <row r="303" spans="2:20" x14ac:dyDescent="0.3">
      <c r="B303" s="63"/>
      <c r="C303" s="63"/>
      <c r="D303" s="63"/>
      <c r="E303" s="63"/>
      <c r="F303" s="63"/>
      <c r="G303" s="63"/>
      <c r="H303" s="63"/>
      <c r="I303" s="63"/>
      <c r="J303" s="63"/>
    </row>
    <row r="304" spans="2:20" x14ac:dyDescent="0.25">
      <c r="B304" s="78" t="s">
        <v>521</v>
      </c>
      <c r="C304" s="79"/>
      <c r="D304" s="79"/>
      <c r="E304" s="79"/>
      <c r="F304" s="79"/>
      <c r="G304" s="79"/>
      <c r="H304" s="79"/>
      <c r="I304" s="79"/>
      <c r="J304" s="80"/>
    </row>
    <row r="305" spans="2:21" x14ac:dyDescent="0.25">
      <c r="B305" s="81"/>
      <c r="C305" s="82"/>
      <c r="D305" s="82"/>
      <c r="E305" s="82"/>
      <c r="F305" s="82"/>
      <c r="G305" s="82"/>
      <c r="H305" s="82"/>
      <c r="I305" s="82"/>
      <c r="J305" s="83"/>
    </row>
    <row r="306" spans="2:21" x14ac:dyDescent="0.25">
      <c r="B306" s="84"/>
      <c r="C306" s="85"/>
      <c r="D306" s="85"/>
      <c r="E306" s="85"/>
      <c r="F306" s="85"/>
      <c r="G306" s="85"/>
      <c r="H306" s="85"/>
      <c r="I306" s="85"/>
      <c r="J306" s="86"/>
    </row>
    <row r="307" spans="2:21" x14ac:dyDescent="0.3">
      <c r="B307" s="63"/>
      <c r="C307" s="63"/>
      <c r="D307" s="63"/>
      <c r="E307" s="63"/>
      <c r="F307" s="63"/>
      <c r="G307" s="63"/>
      <c r="H307" s="63"/>
      <c r="I307" s="63"/>
      <c r="J307" s="63"/>
    </row>
    <row r="308" spans="2:21" x14ac:dyDescent="0.25">
      <c r="B308" s="78" t="s">
        <v>489</v>
      </c>
      <c r="C308" s="79"/>
      <c r="D308" s="79"/>
      <c r="E308" s="79"/>
      <c r="F308" s="79"/>
      <c r="G308" s="79"/>
      <c r="H308" s="79"/>
      <c r="I308" s="79"/>
      <c r="J308" s="80"/>
    </row>
    <row r="309" spans="2:21" x14ac:dyDescent="0.25">
      <c r="B309" s="81"/>
      <c r="C309" s="82"/>
      <c r="D309" s="82"/>
      <c r="E309" s="82"/>
      <c r="F309" s="82"/>
      <c r="G309" s="82"/>
      <c r="H309" s="82"/>
      <c r="I309" s="82"/>
      <c r="J309" s="83"/>
    </row>
    <row r="310" spans="2:21" x14ac:dyDescent="0.25">
      <c r="B310" s="84"/>
      <c r="C310" s="85"/>
      <c r="D310" s="85"/>
      <c r="E310" s="85"/>
      <c r="F310" s="85"/>
      <c r="G310" s="85"/>
      <c r="H310" s="85"/>
      <c r="I310" s="85"/>
      <c r="J310" s="86"/>
    </row>
    <row r="311" spans="2:21" x14ac:dyDescent="0.25">
      <c r="H311" s="2"/>
      <c r="J311" s="27"/>
      <c r="K311" s="38"/>
      <c r="L311" s="38"/>
      <c r="M311" s="38"/>
      <c r="N311" s="38"/>
      <c r="U311" s="3"/>
    </row>
    <row r="312" spans="2:21" x14ac:dyDescent="0.25">
      <c r="H312" s="2"/>
      <c r="J312" s="27"/>
      <c r="K312" s="38"/>
      <c r="L312" s="38"/>
      <c r="M312" s="38"/>
      <c r="N312" s="38"/>
      <c r="U312" s="3"/>
    </row>
    <row r="313" spans="2:21" x14ac:dyDescent="0.25">
      <c r="H313" s="2"/>
      <c r="J313" s="27"/>
      <c r="K313" s="38"/>
      <c r="L313" s="38"/>
      <c r="M313" s="38"/>
      <c r="N313" s="38"/>
      <c r="U313" s="3"/>
    </row>
    <row r="314" spans="2:21" x14ac:dyDescent="0.25">
      <c r="H314" s="2"/>
      <c r="J314" s="27"/>
      <c r="K314" s="38"/>
      <c r="L314" s="38"/>
      <c r="M314" s="38"/>
      <c r="N314" s="38"/>
      <c r="U314" s="3"/>
    </row>
    <row r="315" spans="2:21" x14ac:dyDescent="0.25">
      <c r="H315" s="2"/>
      <c r="J315" s="27"/>
      <c r="K315" s="38"/>
      <c r="L315" s="38"/>
      <c r="M315" s="38"/>
      <c r="N315" s="38"/>
      <c r="U315" s="3"/>
    </row>
    <row r="316" spans="2:21" x14ac:dyDescent="0.25">
      <c r="H316" s="2"/>
      <c r="J316" s="27"/>
      <c r="K316" s="38"/>
      <c r="L316" s="38"/>
      <c r="M316" s="38"/>
      <c r="N316" s="38"/>
      <c r="U316" s="3"/>
    </row>
    <row r="317" spans="2:21" x14ac:dyDescent="0.25">
      <c r="H317" s="2"/>
      <c r="I317" s="44"/>
      <c r="J317" s="44"/>
      <c r="K317" s="45"/>
      <c r="L317" s="38"/>
      <c r="M317" s="12"/>
      <c r="N317" s="38"/>
      <c r="O317" s="38"/>
      <c r="P317" s="38"/>
      <c r="Q317" s="38"/>
      <c r="R317" s="38"/>
      <c r="S317" s="38"/>
      <c r="U317" s="3"/>
    </row>
    <row r="318" spans="2:21" ht="15" customHeight="1" x14ac:dyDescent="0.3">
      <c r="B318" s="64"/>
      <c r="C318" s="64"/>
      <c r="H318" s="2"/>
      <c r="I318" s="70" t="s">
        <v>490</v>
      </c>
      <c r="J318" s="70"/>
      <c r="K318" s="70"/>
      <c r="M318" s="40"/>
      <c r="N318" s="41" t="s">
        <v>491</v>
      </c>
      <c r="O318" s="41"/>
      <c r="Q318" s="40"/>
      <c r="R318" s="39" t="s">
        <v>505</v>
      </c>
      <c r="S318" s="39"/>
      <c r="U318" s="3"/>
    </row>
    <row r="319" spans="2:21" ht="15.75" customHeight="1" x14ac:dyDescent="0.3">
      <c r="B319" s="64"/>
      <c r="C319" s="64"/>
      <c r="H319" s="2"/>
      <c r="I319" s="87" t="s">
        <v>540</v>
      </c>
      <c r="J319" s="87"/>
      <c r="K319" s="87"/>
      <c r="N319" s="30" t="s">
        <v>517</v>
      </c>
      <c r="O319" s="29"/>
      <c r="R319" s="30" t="s">
        <v>492</v>
      </c>
      <c r="S319" s="30"/>
      <c r="U319" s="3"/>
    </row>
    <row r="320" spans="2:21" ht="21" customHeight="1" x14ac:dyDescent="0.3">
      <c r="B320" s="64"/>
      <c r="C320" s="64"/>
      <c r="H320" s="2"/>
      <c r="I320" s="88" t="s">
        <v>541</v>
      </c>
      <c r="J320" s="88"/>
      <c r="K320" s="88"/>
      <c r="L320" s="43"/>
      <c r="N320" s="31" t="s">
        <v>493</v>
      </c>
      <c r="O320" s="31"/>
      <c r="R320" s="32" t="s">
        <v>494</v>
      </c>
      <c r="S320" s="32"/>
      <c r="U320" s="3"/>
    </row>
    <row r="321" spans="2:10" ht="36" customHeight="1" x14ac:dyDescent="0.3">
      <c r="B321" s="64"/>
      <c r="C321" s="64"/>
      <c r="H321" s="2"/>
      <c r="J321" s="27"/>
    </row>
  </sheetData>
  <mergeCells count="11">
    <mergeCell ref="I318:K318"/>
    <mergeCell ref="I319:K319"/>
    <mergeCell ref="I320:K320"/>
    <mergeCell ref="B2:T2"/>
    <mergeCell ref="B3:T3"/>
    <mergeCell ref="B5:T5"/>
    <mergeCell ref="B4:T4"/>
    <mergeCell ref="B300:J300"/>
    <mergeCell ref="B302:J302"/>
    <mergeCell ref="B304:J306"/>
    <mergeCell ref="B308:J310"/>
  </mergeCells>
  <pageMargins left="0.70866141732283472" right="0.70866141732283472" top="0.74803149606299213" bottom="0.74803149606299213" header="0.31496062992125984" footer="0.31496062992125984"/>
  <pageSetup paperSize="5" scale="42" fitToHeight="0" orientation="landscape" r:id="rId1"/>
  <rowBreaks count="3" manualBreakCount="3">
    <brk id="89" max="25" man="1"/>
    <brk id="167" max="25" man="1"/>
    <brk id="253" max="25" man="1"/>
  </rowBreaks>
  <ignoredErrors>
    <ignoredError sqref="T14 T21:T32 T16:T19 T34:T179 T182:T191 T238:T264 T270:T278 T280:T292 T195:T236" formulaRange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E941F279AC6C4A81E78DBF67C4E25A" ma:contentTypeVersion="4" ma:contentTypeDescription="Crear nuevo documento." ma:contentTypeScope="" ma:versionID="27ea28b0829eff35c63e5dd8332aae22">
  <xsd:schema xmlns:xsd="http://www.w3.org/2001/XMLSchema" xmlns:xs="http://www.w3.org/2001/XMLSchema" xmlns:p="http://schemas.microsoft.com/office/2006/metadata/properties" xmlns:ns2="ef05142a-1ad3-40c0-9d83-26c5bd0061c7" targetNamespace="http://schemas.microsoft.com/office/2006/metadata/properties" ma:root="true" ma:fieldsID="9c1f3e89feccb0011697d8ca8a0fc2b2" ns2:_="">
    <xsd:import namespace="ef05142a-1ad3-40c0-9d83-26c5bd0061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5142a-1ad3-40c0-9d83-26c5bd0061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1D88C9-BB88-4B8E-894B-D4BE017B5F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DB565B-4B9A-446C-8170-BEEFA6DCE812}">
  <ds:schemaRefs>
    <ds:schemaRef ds:uri="http://schemas.microsoft.com/office/2006/metadata/properties"/>
    <ds:schemaRef ds:uri="http://schemas.microsoft.com/office/infopath/2007/PartnerControls"/>
    <ds:schemaRef ds:uri="de894e15-ba27-4bdb-b4b8-8efc34bc9aed"/>
    <ds:schemaRef ds:uri="8dbb31fa-c118-4266-b530-fff03941bcda"/>
  </ds:schemaRefs>
</ds:datastoreItem>
</file>

<file path=customXml/itemProps3.xml><?xml version="1.0" encoding="utf-8"?>
<ds:datastoreItem xmlns:ds="http://schemas.openxmlformats.org/officeDocument/2006/customXml" ds:itemID="{249FD3D1-C7EA-4D35-B11C-8098346D41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Anyolani Germosén</dc:creator>
  <cp:lastModifiedBy>Lissette Rivas</cp:lastModifiedBy>
  <cp:lastPrinted>2024-01-30T15:29:20Z</cp:lastPrinted>
  <dcterms:created xsi:type="dcterms:W3CDTF">2015-06-05T18:19:34Z</dcterms:created>
  <dcterms:modified xsi:type="dcterms:W3CDTF">2024-01-30T15:29:26Z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0x01010080E941F279AC6C4A81E78DBF67C4E25A</vt:lpwstr>
  </property>
  <property fmtid="{D5CDD505-2E9C-101B-9397-08002B2CF9AE}" pid="3" name="MediaServiceImageTags">
    <vt:lpwstr/>
  </property>
</Properties>
</file>